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/>
  <mc:AlternateContent xmlns:mc="http://schemas.openxmlformats.org/markup-compatibility/2006">
    <mc:Choice Requires="x15">
      <x15ac:absPath xmlns:x15ac="http://schemas.microsoft.com/office/spreadsheetml/2010/11/ac" url="https://d.docs.live.net/353de1b276f72949/investment-llm-wiki/sources/market-data/公募抱团与交易拥挤/"/>
    </mc:Choice>
  </mc:AlternateContent>
  <xr:revisionPtr revIDLastSave="1" documentId="11_8A873966F70BCF900435AC2B17223E8AFAB79259" xr6:coauthVersionLast="47" xr6:coauthVersionMax="47" xr10:uidLastSave="{5D9A21AB-E2F0-924A-8C0B-3DCF8D7090A0}"/>
  <bookViews>
    <workbookView xWindow="0" yWindow="600" windowWidth="38400" windowHeight="19700" xr2:uid="{00000000-000D-0000-FFFF-FFFF00000000}"/>
  </bookViews>
  <sheets>
    <sheet name="Dashboard" sheetId="1" r:id="rId1"/>
    <sheet name="Dashboard_去被动ETF" sheetId="2" r:id="rId2"/>
    <sheet name="行业抱团_结论" sheetId="3" r:id="rId3"/>
    <sheet name="指定组合_结论" sheetId="4" r:id="rId4"/>
    <sheet name="三锚点_结论" sheetId="5" r:id="rId5"/>
    <sheet name="资金交易_结论" sheetId="6" r:id="rId6"/>
    <sheet name="参数" sheetId="7" r:id="rId7"/>
    <sheet name="实时可见_指标" sheetId="8" r:id="rId8"/>
    <sheet name="历史分位_全公募" sheetId="9" r:id="rId9"/>
    <sheet name="Top股票_当前主动" sheetId="10" r:id="rId10"/>
    <sheet name="Top股票_顶部主动" sheetId="11" r:id="rId11"/>
    <sheet name="行业集中_主动" sheetId="12" r:id="rId12"/>
    <sheet name="破位触发_T" sheetId="13" r:id="rId13"/>
    <sheet name="定义与数据来源" sheetId="14" r:id="rId14"/>
    <sheet name="行业融资换手_当前" sheetId="15" r:id="rId15"/>
    <sheet name="行业融资换手_2021" sheetId="16" r:id="rId16"/>
    <sheet name="2015可见_指标" sheetId="17" r:id="rId17"/>
    <sheet name="Top股票_2015主动" sheetId="18" r:id="rId18"/>
    <sheet name="破位触发_2015" sheetId="19" r:id="rId19"/>
    <sheet name="行业融资换手_2015" sheetId="20" r:id="rId20"/>
    <sheet name="行业比较_当前" sheetId="21" r:id="rId21"/>
    <sheet name="行业比较_2021" sheetId="22" r:id="rId22"/>
    <sheet name="行业比较_2015" sheetId="23" r:id="rId23"/>
    <sheet name="行业抱团_指标说明" sheetId="24" r:id="rId24"/>
    <sheet name="指定组合_指标" sheetId="25" r:id="rId25"/>
    <sheet name="去被动ETF_可见指标" sheetId="26" r:id="rId26"/>
    <sheet name="Top股票_去被动ETF_当前" sheetId="27" r:id="rId27"/>
    <sheet name="Top股票_去被动ETF_2021" sheetId="28" r:id="rId28"/>
  </sheets>
  <definedNames>
    <definedName name="_xlnm._FilterDatabase" localSheetId="16" hidden="1">'2015可见_指标'!$A$1:$L$3</definedName>
    <definedName name="_xlnm._FilterDatabase" localSheetId="17" hidden="1">Top股票_2015主动!$A$1:$J$101</definedName>
    <definedName name="_xlnm._FilterDatabase" localSheetId="9" hidden="1">Top股票_当前主动!$A$1:$J$101</definedName>
    <definedName name="_xlnm._FilterDatabase" localSheetId="10" hidden="1">Top股票_顶部主动!$A$1:$J$101</definedName>
    <definedName name="_xlnm._FilterDatabase" localSheetId="27" hidden="1">Top股票_去被动ETF_2021!$A$1:$J$101</definedName>
    <definedName name="_xlnm._FilterDatabase" localSheetId="26" hidden="1">Top股票_去被动ETF_当前!$A$1:$J$101</definedName>
    <definedName name="_xlnm._FilterDatabase" localSheetId="6" hidden="1">参数!$A$1:$C$8</definedName>
    <definedName name="_xlnm._FilterDatabase" localSheetId="23" hidden="1">行业抱团_指标说明!$A$1:$B$13</definedName>
    <definedName name="_xlnm._FilterDatabase" localSheetId="22" hidden="1">行业比较_2015!$A$1:$W$30</definedName>
    <definedName name="_xlnm._FilterDatabase" localSheetId="21" hidden="1">行业比较_2021!$A$1:$W$31</definedName>
    <definedName name="_xlnm._FilterDatabase" localSheetId="20" hidden="1">行业比较_当前!$A$1:$W$31</definedName>
    <definedName name="_xlnm._FilterDatabase" localSheetId="11" hidden="1">行业集中_主动!$A$1:$E$33</definedName>
    <definedName name="_xlnm._FilterDatabase" localSheetId="19" hidden="1">行业融资换手_2015!$A$1:$N$32</definedName>
    <definedName name="_xlnm._FilterDatabase" localSheetId="15" hidden="1">行业融资换手_2021!$A$1:$N$33</definedName>
    <definedName name="_xlnm._FilterDatabase" localSheetId="14" hidden="1">行业融资换手_当前!$A$1:$N$32</definedName>
    <definedName name="_xlnm._FilterDatabase" localSheetId="8" hidden="1">历史分位_全公募!$A$1:$P$34</definedName>
    <definedName name="_xlnm._FilterDatabase" localSheetId="18" hidden="1">破位触发_2015!$A$1:$G$19</definedName>
    <definedName name="_xlnm._FilterDatabase" localSheetId="12" hidden="1">破位触发_T!$A$1:$H$51</definedName>
    <definedName name="_xlnm._FilterDatabase" localSheetId="25" hidden="1">去被动ETF_可见指标!$A$1:$M$5</definedName>
    <definedName name="_xlnm._FilterDatabase" localSheetId="4" hidden="1">三锚点_结论!$A$5:$F$9</definedName>
    <definedName name="_xlnm._FilterDatabase" localSheetId="7" hidden="1">实时可见_指标!$A$1:$P$5</definedName>
    <definedName name="_xlnm._FilterDatabase" localSheetId="24" hidden="1">指定组合_指标!$A$4:$X$7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20" l="1"/>
  <c r="J32" i="20"/>
  <c r="H32" i="20"/>
  <c r="E32" i="20"/>
  <c r="D32" i="20"/>
  <c r="F32" i="20" s="1"/>
  <c r="D14" i="5" s="1"/>
  <c r="C32" i="20"/>
  <c r="B32" i="20"/>
  <c r="K31" i="20"/>
  <c r="I31" i="20"/>
  <c r="F31" i="20"/>
  <c r="K30" i="20"/>
  <c r="I30" i="20"/>
  <c r="F30" i="20"/>
  <c r="K29" i="20"/>
  <c r="I29" i="20"/>
  <c r="F29" i="20"/>
  <c r="K28" i="20"/>
  <c r="I28" i="20"/>
  <c r="F28" i="20"/>
  <c r="K27" i="20"/>
  <c r="I27" i="20"/>
  <c r="F27" i="20"/>
  <c r="K26" i="20"/>
  <c r="I26" i="20"/>
  <c r="F26" i="20"/>
  <c r="K25" i="20"/>
  <c r="I25" i="20"/>
  <c r="F25" i="20"/>
  <c r="K24" i="20"/>
  <c r="I24" i="20"/>
  <c r="F24" i="20"/>
  <c r="K23" i="20"/>
  <c r="I23" i="20"/>
  <c r="F23" i="20"/>
  <c r="K22" i="20"/>
  <c r="I22" i="20"/>
  <c r="F22" i="20"/>
  <c r="K21" i="20"/>
  <c r="I21" i="20"/>
  <c r="F21" i="20"/>
  <c r="K20" i="20"/>
  <c r="I20" i="20"/>
  <c r="F20" i="20"/>
  <c r="K19" i="20"/>
  <c r="I19" i="20"/>
  <c r="F19" i="20"/>
  <c r="K18" i="20"/>
  <c r="I18" i="20"/>
  <c r="F18" i="20"/>
  <c r="K17" i="20"/>
  <c r="I17" i="20"/>
  <c r="F17" i="20"/>
  <c r="K16" i="20"/>
  <c r="I16" i="20"/>
  <c r="F16" i="20"/>
  <c r="K15" i="20"/>
  <c r="I15" i="20"/>
  <c r="F15" i="20"/>
  <c r="K14" i="20"/>
  <c r="I14" i="20"/>
  <c r="F14" i="20"/>
  <c r="K13" i="20"/>
  <c r="I13" i="20"/>
  <c r="F13" i="20"/>
  <c r="K12" i="20"/>
  <c r="I12" i="20"/>
  <c r="F12" i="20"/>
  <c r="K11" i="20"/>
  <c r="I11" i="20"/>
  <c r="F11" i="20"/>
  <c r="K10" i="20"/>
  <c r="I10" i="20"/>
  <c r="F10" i="20"/>
  <c r="K9" i="20"/>
  <c r="I9" i="20"/>
  <c r="F9" i="20"/>
  <c r="K8" i="20"/>
  <c r="I8" i="20"/>
  <c r="F8" i="20"/>
  <c r="K7" i="20"/>
  <c r="I7" i="20"/>
  <c r="F7" i="20"/>
  <c r="K6" i="20"/>
  <c r="I6" i="20"/>
  <c r="F6" i="20"/>
  <c r="K5" i="20"/>
  <c r="I5" i="20"/>
  <c r="D16" i="5" s="1"/>
  <c r="F5" i="20"/>
  <c r="K4" i="20"/>
  <c r="I4" i="20"/>
  <c r="F4" i="20"/>
  <c r="K3" i="20"/>
  <c r="I3" i="20"/>
  <c r="F3" i="20"/>
  <c r="K2" i="20"/>
  <c r="I2" i="20"/>
  <c r="F2" i="20"/>
  <c r="M33" i="16"/>
  <c r="J33" i="16"/>
  <c r="H33" i="16"/>
  <c r="E33" i="16"/>
  <c r="D33" i="16"/>
  <c r="F33" i="16" s="1"/>
  <c r="C6" i="6" s="1"/>
  <c r="C14" i="5" s="1"/>
  <c r="C33" i="16"/>
  <c r="B33" i="16"/>
  <c r="K32" i="16"/>
  <c r="I32" i="16"/>
  <c r="F32" i="16"/>
  <c r="K31" i="16"/>
  <c r="I31" i="16"/>
  <c r="F31" i="16"/>
  <c r="K30" i="16"/>
  <c r="I30" i="16"/>
  <c r="F30" i="16"/>
  <c r="K29" i="16"/>
  <c r="I29" i="16"/>
  <c r="F29" i="16"/>
  <c r="K28" i="16"/>
  <c r="I28" i="16"/>
  <c r="F28" i="16"/>
  <c r="K27" i="16"/>
  <c r="I27" i="16"/>
  <c r="F27" i="16"/>
  <c r="K26" i="16"/>
  <c r="I26" i="16"/>
  <c r="F26" i="16"/>
  <c r="K25" i="16"/>
  <c r="I25" i="16"/>
  <c r="F25" i="16"/>
  <c r="K24" i="16"/>
  <c r="I24" i="16"/>
  <c r="F24" i="16"/>
  <c r="K23" i="16"/>
  <c r="I23" i="16"/>
  <c r="F23" i="16"/>
  <c r="K22" i="16"/>
  <c r="H18" i="6" s="1"/>
  <c r="I22" i="16"/>
  <c r="F22" i="16"/>
  <c r="G18" i="6" s="1"/>
  <c r="K21" i="16"/>
  <c r="I21" i="16"/>
  <c r="F21" i="16"/>
  <c r="G17" i="6" s="1"/>
  <c r="K20" i="16"/>
  <c r="I20" i="16"/>
  <c r="F20" i="16"/>
  <c r="K19" i="16"/>
  <c r="I19" i="16"/>
  <c r="F19" i="16"/>
  <c r="K18" i="16"/>
  <c r="I18" i="16"/>
  <c r="F18" i="16"/>
  <c r="K17" i="16"/>
  <c r="I17" i="16"/>
  <c r="F17" i="16"/>
  <c r="K16" i="16"/>
  <c r="H14" i="6" s="1"/>
  <c r="I16" i="16"/>
  <c r="F16" i="16"/>
  <c r="G14" i="6" s="1"/>
  <c r="K15" i="16"/>
  <c r="I15" i="16"/>
  <c r="F15" i="16"/>
  <c r="K14" i="16"/>
  <c r="I14" i="16"/>
  <c r="F14" i="16"/>
  <c r="K13" i="16"/>
  <c r="I13" i="16"/>
  <c r="F13" i="16"/>
  <c r="K12" i="16"/>
  <c r="I12" i="16"/>
  <c r="F12" i="16"/>
  <c r="K11" i="16"/>
  <c r="I11" i="16"/>
  <c r="F11" i="16"/>
  <c r="K10" i="16"/>
  <c r="I10" i="16"/>
  <c r="F10" i="16"/>
  <c r="K9" i="16"/>
  <c r="I9" i="16"/>
  <c r="F9" i="16"/>
  <c r="K8" i="16"/>
  <c r="I8" i="16"/>
  <c r="F8" i="16"/>
  <c r="K7" i="16"/>
  <c r="I7" i="16"/>
  <c r="F7" i="16"/>
  <c r="K6" i="16"/>
  <c r="I6" i="16"/>
  <c r="F6" i="16"/>
  <c r="K5" i="16"/>
  <c r="I5" i="16"/>
  <c r="F5" i="16"/>
  <c r="K4" i="16"/>
  <c r="I4" i="16"/>
  <c r="F4" i="16"/>
  <c r="K3" i="16"/>
  <c r="I3" i="16"/>
  <c r="F3" i="16"/>
  <c r="K2" i="16"/>
  <c r="I2" i="16"/>
  <c r="F2" i="16"/>
  <c r="M32" i="15"/>
  <c r="J32" i="15"/>
  <c r="H32" i="15"/>
  <c r="E32" i="15"/>
  <c r="D32" i="15"/>
  <c r="F32" i="15" s="1"/>
  <c r="B6" i="6" s="1"/>
  <c r="C32" i="15"/>
  <c r="B32" i="15"/>
  <c r="K31" i="15"/>
  <c r="I31" i="15"/>
  <c r="F31" i="15"/>
  <c r="K30" i="15"/>
  <c r="I30" i="15"/>
  <c r="F30" i="15"/>
  <c r="K29" i="15"/>
  <c r="I29" i="15"/>
  <c r="F29" i="15"/>
  <c r="K28" i="15"/>
  <c r="I28" i="15"/>
  <c r="F28" i="15"/>
  <c r="K27" i="15"/>
  <c r="I27" i="15"/>
  <c r="F27" i="15"/>
  <c r="K26" i="15"/>
  <c r="I26" i="15"/>
  <c r="F26" i="15"/>
  <c r="K25" i="15"/>
  <c r="I25" i="15"/>
  <c r="F25" i="15"/>
  <c r="K24" i="15"/>
  <c r="I24" i="15"/>
  <c r="F24" i="15"/>
  <c r="K23" i="15"/>
  <c r="I23" i="15"/>
  <c r="F23" i="15"/>
  <c r="K22" i="15"/>
  <c r="E16" i="6" s="1"/>
  <c r="I22" i="15"/>
  <c r="F22" i="15"/>
  <c r="C16" i="6" s="1"/>
  <c r="K21" i="15"/>
  <c r="I21" i="15"/>
  <c r="F21" i="15"/>
  <c r="K20" i="15"/>
  <c r="I20" i="15"/>
  <c r="F20" i="15"/>
  <c r="K19" i="15"/>
  <c r="I19" i="15"/>
  <c r="F19" i="15"/>
  <c r="K18" i="15"/>
  <c r="I18" i="15"/>
  <c r="F18" i="15"/>
  <c r="K17" i="15"/>
  <c r="E18" i="6" s="1"/>
  <c r="I17" i="15"/>
  <c r="F17" i="15"/>
  <c r="K16" i="15"/>
  <c r="I16" i="15"/>
  <c r="F16" i="15"/>
  <c r="K15" i="15"/>
  <c r="I15" i="15"/>
  <c r="F15" i="15"/>
  <c r="K14" i="15"/>
  <c r="E14" i="6" s="1"/>
  <c r="I14" i="15"/>
  <c r="F14" i="15"/>
  <c r="C14" i="6" s="1"/>
  <c r="K13" i="15"/>
  <c r="I13" i="15"/>
  <c r="F13" i="15"/>
  <c r="K12" i="15"/>
  <c r="I12" i="15"/>
  <c r="F12" i="15"/>
  <c r="K11" i="15"/>
  <c r="I11" i="15"/>
  <c r="F11" i="15"/>
  <c r="K10" i="15"/>
  <c r="E17" i="6" s="1"/>
  <c r="I10" i="15"/>
  <c r="F10" i="15"/>
  <c r="C17" i="6" s="1"/>
  <c r="K9" i="15"/>
  <c r="I9" i="15"/>
  <c r="F9" i="15"/>
  <c r="K8" i="15"/>
  <c r="I8" i="15"/>
  <c r="F8" i="15"/>
  <c r="K7" i="15"/>
  <c r="I7" i="15"/>
  <c r="F7" i="15"/>
  <c r="K6" i="15"/>
  <c r="I6" i="15"/>
  <c r="F6" i="15"/>
  <c r="K5" i="15"/>
  <c r="I5" i="15"/>
  <c r="F5" i="15"/>
  <c r="K4" i="15"/>
  <c r="I4" i="15"/>
  <c r="F4" i="15"/>
  <c r="K3" i="15"/>
  <c r="I3" i="15"/>
  <c r="F3" i="15"/>
  <c r="K2" i="15"/>
  <c r="I2" i="15"/>
  <c r="F2" i="15"/>
  <c r="C18" i="6"/>
  <c r="B18" i="6"/>
  <c r="H17" i="6"/>
  <c r="B17" i="6"/>
  <c r="H16" i="6"/>
  <c r="G16" i="6"/>
  <c r="B16" i="6"/>
  <c r="H15" i="6"/>
  <c r="G15" i="6"/>
  <c r="E15" i="6"/>
  <c r="C15" i="6"/>
  <c r="B15" i="6"/>
  <c r="B14" i="6"/>
  <c r="D22" i="5"/>
  <c r="C22" i="5"/>
  <c r="B22" i="5"/>
  <c r="E22" i="5" s="1"/>
  <c r="D9" i="5"/>
  <c r="C9" i="5"/>
  <c r="B9" i="5"/>
  <c r="F9" i="5" s="1"/>
  <c r="D8" i="5"/>
  <c r="C8" i="5"/>
  <c r="B8" i="5"/>
  <c r="D7" i="5"/>
  <c r="C7" i="5"/>
  <c r="B7" i="5"/>
  <c r="D6" i="5"/>
  <c r="C6" i="5"/>
  <c r="B6" i="5"/>
  <c r="F6" i="5" s="1"/>
  <c r="I8" i="4"/>
  <c r="H8" i="4"/>
  <c r="G8" i="4"/>
  <c r="F8" i="4"/>
  <c r="E8" i="4"/>
  <c r="D8" i="4"/>
  <c r="C8" i="4"/>
  <c r="B8" i="4"/>
  <c r="A8" i="4"/>
  <c r="I7" i="4"/>
  <c r="H7" i="4"/>
  <c r="G7" i="4"/>
  <c r="F7" i="4"/>
  <c r="E7" i="4"/>
  <c r="D7" i="4"/>
  <c r="C7" i="4"/>
  <c r="B7" i="4"/>
  <c r="A7" i="4"/>
  <c r="I6" i="4"/>
  <c r="H6" i="4"/>
  <c r="G6" i="4"/>
  <c r="F6" i="4"/>
  <c r="E6" i="4"/>
  <c r="D6" i="4"/>
  <c r="C6" i="4"/>
  <c r="B6" i="4"/>
  <c r="A6" i="4"/>
  <c r="E27" i="2"/>
  <c r="E26" i="2"/>
  <c r="F22" i="2"/>
  <c r="E22" i="2"/>
  <c r="C22" i="2"/>
  <c r="B22" i="2"/>
  <c r="F21" i="2"/>
  <c r="E21" i="2"/>
  <c r="C21" i="2"/>
  <c r="B21" i="2"/>
  <c r="F20" i="2"/>
  <c r="E20" i="2"/>
  <c r="C20" i="2"/>
  <c r="B20" i="2"/>
  <c r="F19" i="2"/>
  <c r="E19" i="2"/>
  <c r="C19" i="2"/>
  <c r="B19" i="2"/>
  <c r="C14" i="2"/>
  <c r="B14" i="2"/>
  <c r="C13" i="2"/>
  <c r="B13" i="2"/>
  <c r="C12" i="2"/>
  <c r="B12" i="2"/>
  <c r="C11" i="2"/>
  <c r="B11" i="2"/>
  <c r="C10" i="2"/>
  <c r="B10" i="2"/>
  <c r="C9" i="2"/>
  <c r="B9" i="2"/>
  <c r="E9" i="2" s="1"/>
  <c r="C8" i="2"/>
  <c r="B8" i="2"/>
  <c r="C7" i="2"/>
  <c r="B7" i="2"/>
  <c r="E26" i="1"/>
  <c r="E25" i="1"/>
  <c r="E13" i="1"/>
  <c r="D13" i="1"/>
  <c r="E12" i="1"/>
  <c r="D12" i="1"/>
  <c r="E11" i="1"/>
  <c r="D11" i="1"/>
  <c r="E10" i="1"/>
  <c r="D10" i="1"/>
  <c r="E9" i="1"/>
  <c r="D9" i="1"/>
  <c r="E8" i="1"/>
  <c r="D8" i="1"/>
  <c r="L28" i="16" l="1"/>
  <c r="D20" i="2"/>
  <c r="D17" i="5"/>
  <c r="E11" i="2"/>
  <c r="L4" i="20"/>
  <c r="G21" i="16"/>
  <c r="L12" i="16"/>
  <c r="G3" i="16"/>
  <c r="G13" i="16"/>
  <c r="G9" i="15"/>
  <c r="G19" i="15"/>
  <c r="G29" i="15"/>
  <c r="C8" i="6"/>
  <c r="C16" i="5" s="1"/>
  <c r="B8" i="6"/>
  <c r="E8" i="6" s="1"/>
  <c r="G23" i="16"/>
  <c r="E10" i="2"/>
  <c r="L6" i="20"/>
  <c r="L3" i="20"/>
  <c r="L8" i="20"/>
  <c r="L10" i="20"/>
  <c r="L6" i="16"/>
  <c r="L20" i="16"/>
  <c r="G9" i="16"/>
  <c r="L18" i="16"/>
  <c r="G25" i="16"/>
  <c r="L4" i="16"/>
  <c r="G19" i="16"/>
  <c r="B4" i="1"/>
  <c r="L26" i="16"/>
  <c r="G11" i="16"/>
  <c r="G5" i="16"/>
  <c r="L8" i="16"/>
  <c r="G15" i="16"/>
  <c r="G13" i="15"/>
  <c r="I32" i="15"/>
  <c r="G17" i="15"/>
  <c r="D18" i="6" s="1"/>
  <c r="G25" i="15"/>
  <c r="L8" i="15"/>
  <c r="L18" i="15"/>
  <c r="L28" i="15"/>
  <c r="G23" i="15"/>
  <c r="L6" i="15"/>
  <c r="G7" i="15"/>
  <c r="K32" i="15"/>
  <c r="B7" i="6" s="1"/>
  <c r="B15" i="5" s="1"/>
  <c r="G30" i="15"/>
  <c r="L16" i="15"/>
  <c r="G27" i="15"/>
  <c r="L20" i="15"/>
  <c r="L30" i="15"/>
  <c r="G11" i="15"/>
  <c r="G21" i="15"/>
  <c r="G31" i="15"/>
  <c r="L26" i="15"/>
  <c r="L22" i="15"/>
  <c r="F16" i="6" s="1"/>
  <c r="L4" i="15"/>
  <c r="L14" i="15"/>
  <c r="F14" i="6" s="1"/>
  <c r="L24" i="15"/>
  <c r="F7" i="5"/>
  <c r="E7" i="5"/>
  <c r="D22" i="2"/>
  <c r="E14" i="2"/>
  <c r="D14" i="2"/>
  <c r="G7" i="16"/>
  <c r="L14" i="16"/>
  <c r="L24" i="16"/>
  <c r="L30" i="20"/>
  <c r="L17" i="20"/>
  <c r="D12" i="2"/>
  <c r="L31" i="16"/>
  <c r="L2" i="20"/>
  <c r="L5" i="20"/>
  <c r="G18" i="20"/>
  <c r="G28" i="20"/>
  <c r="I33" i="16"/>
  <c r="G17" i="16"/>
  <c r="G27" i="16"/>
  <c r="L27" i="20"/>
  <c r="B9" i="6"/>
  <c r="B17" i="5" s="1"/>
  <c r="D9" i="2"/>
  <c r="E13" i="2"/>
  <c r="F8" i="5"/>
  <c r="L31" i="15"/>
  <c r="L2" i="16"/>
  <c r="L22" i="16"/>
  <c r="G6" i="20"/>
  <c r="L11" i="20"/>
  <c r="L21" i="20"/>
  <c r="L2" i="15"/>
  <c r="G5" i="15"/>
  <c r="L12" i="15"/>
  <c r="G15" i="15"/>
  <c r="D15" i="6" s="1"/>
  <c r="G31" i="16"/>
  <c r="L30" i="16"/>
  <c r="K33" i="16"/>
  <c r="C7" i="6" s="1"/>
  <c r="C15" i="5" s="1"/>
  <c r="G12" i="20"/>
  <c r="G22" i="20"/>
  <c r="L10" i="16"/>
  <c r="L15" i="20"/>
  <c r="L25" i="20"/>
  <c r="G3" i="15"/>
  <c r="L10" i="15"/>
  <c r="F17" i="6" s="1"/>
  <c r="G4" i="20"/>
  <c r="L9" i="20"/>
  <c r="G16" i="20"/>
  <c r="G26" i="20"/>
  <c r="G10" i="20"/>
  <c r="L19" i="20"/>
  <c r="L29" i="20"/>
  <c r="D21" i="2"/>
  <c r="G20" i="20"/>
  <c r="G30" i="20"/>
  <c r="D7" i="2"/>
  <c r="D11" i="2"/>
  <c r="D19" i="2"/>
  <c r="E9" i="5"/>
  <c r="L16" i="16"/>
  <c r="G29" i="20"/>
  <c r="L7" i="20"/>
  <c r="L13" i="20"/>
  <c r="L23" i="20"/>
  <c r="K32" i="20"/>
  <c r="D15" i="5" s="1"/>
  <c r="E8" i="2"/>
  <c r="I32" i="20"/>
  <c r="G8" i="20"/>
  <c r="G14" i="20"/>
  <c r="G24" i="20"/>
  <c r="D6" i="6"/>
  <c r="B14" i="5"/>
  <c r="E6" i="6"/>
  <c r="E7" i="2"/>
  <c r="E12" i="2"/>
  <c r="E6" i="5"/>
  <c r="E8" i="5"/>
  <c r="C9" i="6"/>
  <c r="C17" i="5" s="1"/>
  <c r="G2" i="15"/>
  <c r="G4" i="15"/>
  <c r="G6" i="15"/>
  <c r="G8" i="15"/>
  <c r="G10" i="15"/>
  <c r="D17" i="6" s="1"/>
  <c r="G12" i="15"/>
  <c r="G14" i="15"/>
  <c r="D14" i="6" s="1"/>
  <c r="G16" i="15"/>
  <c r="G18" i="15"/>
  <c r="G20" i="15"/>
  <c r="G22" i="15"/>
  <c r="D16" i="6" s="1"/>
  <c r="G24" i="15"/>
  <c r="G26" i="15"/>
  <c r="G28" i="15"/>
  <c r="G2" i="16"/>
  <c r="G4" i="16"/>
  <c r="G6" i="16"/>
  <c r="G8" i="16"/>
  <c r="G10" i="16"/>
  <c r="G12" i="16"/>
  <c r="G14" i="16"/>
  <c r="G16" i="16"/>
  <c r="G18" i="16"/>
  <c r="G20" i="16"/>
  <c r="G22" i="16"/>
  <c r="G24" i="16"/>
  <c r="G26" i="16"/>
  <c r="G28" i="16"/>
  <c r="G30" i="16"/>
  <c r="G2" i="20"/>
  <c r="G29" i="16"/>
  <c r="D10" i="2"/>
  <c r="L12" i="20"/>
  <c r="L14" i="20"/>
  <c r="L16" i="20"/>
  <c r="L18" i="20"/>
  <c r="L20" i="20"/>
  <c r="L22" i="20"/>
  <c r="L24" i="20"/>
  <c r="L26" i="20"/>
  <c r="L28" i="20"/>
  <c r="D8" i="2"/>
  <c r="D13" i="2"/>
  <c r="L3" i="15"/>
  <c r="L5" i="15"/>
  <c r="L7" i="15"/>
  <c r="L9" i="15"/>
  <c r="L11" i="15"/>
  <c r="L13" i="15"/>
  <c r="L15" i="15"/>
  <c r="F15" i="6" s="1"/>
  <c r="L17" i="15"/>
  <c r="F18" i="6" s="1"/>
  <c r="L19" i="15"/>
  <c r="L21" i="15"/>
  <c r="L23" i="15"/>
  <c r="L25" i="15"/>
  <c r="L27" i="15"/>
  <c r="L29" i="15"/>
  <c r="L3" i="16"/>
  <c r="L5" i="16"/>
  <c r="L7" i="16"/>
  <c r="L9" i="16"/>
  <c r="L11" i="16"/>
  <c r="L13" i="16"/>
  <c r="L15" i="16"/>
  <c r="L17" i="16"/>
  <c r="L19" i="16"/>
  <c r="L21" i="16"/>
  <c r="L23" i="16"/>
  <c r="L25" i="16"/>
  <c r="L27" i="16"/>
  <c r="L29" i="16"/>
  <c r="G3" i="20"/>
  <c r="G5" i="20"/>
  <c r="G7" i="20"/>
  <c r="G9" i="20"/>
  <c r="G11" i="20"/>
  <c r="G13" i="20"/>
  <c r="G15" i="20"/>
  <c r="G17" i="20"/>
  <c r="G19" i="20"/>
  <c r="G21" i="20"/>
  <c r="G23" i="20"/>
  <c r="G25" i="20"/>
  <c r="G27" i="20"/>
  <c r="D8" i="6" l="1"/>
  <c r="B16" i="5"/>
  <c r="F16" i="5" s="1"/>
  <c r="D7" i="6"/>
  <c r="E7" i="6"/>
  <c r="B21" i="6"/>
  <c r="E16" i="5"/>
  <c r="F15" i="5"/>
  <c r="E15" i="5"/>
  <c r="D9" i="6"/>
  <c r="E9" i="6"/>
  <c r="F17" i="5"/>
  <c r="E17" i="5"/>
  <c r="F14" i="5"/>
  <c r="E14" i="5"/>
</calcChain>
</file>

<file path=xl/sharedStrings.xml><?xml version="1.0" encoding="utf-8"?>
<sst xmlns="http://schemas.openxmlformats.org/spreadsheetml/2006/main" count="2552" uniqueCount="982">
  <si>
    <t>A股公募抱团监测模型 - 独立版</t>
  </si>
  <si>
    <t>数据截止日</t>
  </si>
  <si>
    <t>2026-05-22（最新可得交易日）</t>
  </si>
  <si>
    <t>顶部比较锚点</t>
  </si>
  <si>
    <t>2021-02-10</t>
  </si>
  <si>
    <t>核心结论（公式判定）</t>
  </si>
  <si>
    <t>实时可见主动权益候选（季报重仓披露，可直接与顶部当天信息集对比）</t>
  </si>
  <si>
    <t>指标</t>
  </si>
  <si>
    <t>当前可见</t>
  </si>
  <si>
    <t>2021顶部可见</t>
  </si>
  <si>
    <t>差值</t>
  </si>
  <si>
    <t>当前/顶部</t>
  </si>
  <si>
    <t>解读</t>
  </si>
  <si>
    <t>CR20</t>
  </si>
  <si>
    <t>头部20只集中度</t>
  </si>
  <si>
    <t>HHI</t>
  </si>
  <si>
    <t>全体集中度</t>
  </si>
  <si>
    <t>Top30占自由流通盘中位</t>
  </si>
  <si>
    <t>可退出脆弱度</t>
  </si>
  <si>
    <t>Top30占自由流通盘P90</t>
  </si>
  <si>
    <t>极端拥挤股票</t>
  </si>
  <si>
    <t>PB溢价</t>
  </si>
  <si>
    <t>估值拥挤代理</t>
  </si>
  <si>
    <t>Top30退出天数中位</t>
  </si>
  <si>
    <t>按20%日成交退出</t>
  </si>
  <si>
    <t>同层历史分位（CNInfo 全公募汇总，主动基金无连续历史全样本）</t>
  </si>
  <si>
    <t>披露层/期间</t>
  </si>
  <si>
    <t>C拥挤度同层分位</t>
  </si>
  <si>
    <t>占流通中位</t>
  </si>
  <si>
    <t>说明</t>
  </si>
  <si>
    <t>2026Q1 季报重仓切片</t>
  </si>
  <si>
    <t>最新方向指标</t>
  </si>
  <si>
    <t>2025Q4 完整披露重构</t>
  </si>
  <si>
    <t>最新完整结构</t>
  </si>
  <si>
    <t>2020Q4 完整披露重构</t>
  </si>
  <si>
    <t>事后重构，非2/10可见</t>
  </si>
  <si>
    <t>触发信号 T：已披露主动重仓 Top20 等权组合相对中证800</t>
  </si>
  <si>
    <t>窗口</t>
  </si>
  <si>
    <t>组合收益</t>
  </si>
  <si>
    <t>中证800收益</t>
  </si>
  <si>
    <t>超额收益</t>
  </si>
  <si>
    <t>状态</t>
  </si>
  <si>
    <t>用途</t>
  </si>
  <si>
    <t>当前：2026-04-23 至 2026-05-22</t>
  </si>
  <si>
    <t>当下监控</t>
  </si>
  <si>
    <t>顶部验证：2021-02-10 至 2021-03-31</t>
  </si>
  <si>
    <t>历史验证</t>
  </si>
  <si>
    <t>实时可见层已按基金组合合并 A/C 等份额，并排除指数、ETF、联接及港股/海外主题；完整披露重构仅用于结构对比，不代表 2021-02-10 当天已可见。</t>
  </si>
  <si>
    <t>A股公募抱团监测 Dashboard - 剔除被动指数 / ETF / 联接敏感性</t>
  </si>
  <si>
    <t>筛选口径</t>
  </si>
  <si>
    <t>可见公募持仓中剔除 invest_type=被动指数型，及基金名称含 ETF/联接的产品；保留指数增强等非纯被动产品。原 Dashboard 的主动权益候选口径本已排除 ETF/指数/增强，未因此改变。</t>
  </si>
  <si>
    <t>剔除被动产品后的实时可见集中度比较</t>
  </si>
  <si>
    <t>当前 2026-05-22</t>
  </si>
  <si>
    <t>当前/2021</t>
  </si>
  <si>
    <t>基金组合数</t>
  </si>
  <si>
    <t>保留的基金组合数</t>
  </si>
  <si>
    <t>持仓市值(亿元)</t>
  </si>
  <si>
    <t>已披露重仓合计</t>
  </si>
  <si>
    <t>全体股票集中度</t>
  </si>
  <si>
    <t>可交易筹码占用</t>
  </si>
  <si>
    <t>极端筹码占用</t>
  </si>
  <si>
    <t>Top20估值相对全A</t>
  </si>
  <si>
    <t>持仓 / (20% ADV)，已修正公式</t>
  </si>
  <si>
    <t>剔除被动产品对全公募可见指标的影响</t>
  </si>
  <si>
    <t>当前全公募</t>
  </si>
  <si>
    <t>当前剔除后</t>
  </si>
  <si>
    <t>变化</t>
  </si>
  <si>
    <t>2021全公募</t>
  </si>
  <si>
    <t>2021剔除后</t>
  </si>
  <si>
    <t>Top30占流通盘中位</t>
  </si>
  <si>
    <t>触发验证 T：去被动产品后 Top20 等权组合相对中证800</t>
  </si>
  <si>
    <t>顶部：2021-02-10 至 2021-03-31</t>
  </si>
  <si>
    <t>使用限制</t>
  </si>
  <si>
    <t>本敏感性页仅能使用各锚点日前可见的基金逐笔重仓披露重算；CNInfo 汇总形成的连续历史分位无法再拆回基金产品层，故未强行生成“去 ETF”历史分位序列。</t>
  </si>
  <si>
    <t>抱团行业横向比较：机构共识、筹码拥挤、市场共振与退潮信号</t>
  </si>
  <si>
    <t>解释</t>
  </si>
  <si>
    <t>关注分为每个时点内部的行业横截面排序，不表示绝对顶部概率。优先看前三项是否同时高，以及行业相对中证800是否转弱。主动持仓指标基于季报可见 Top 重仓。</t>
  </si>
  <si>
    <t>当前行业关注排序 Top10</t>
  </si>
  <si>
    <t>行业</t>
  </si>
  <si>
    <t>机构共识分</t>
  </si>
  <si>
    <t>筹码拥挤分</t>
  </si>
  <si>
    <t>市场共振分</t>
  </si>
  <si>
    <t>结构拥挤关注分</t>
  </si>
  <si>
    <t>相对中证800</t>
  </si>
  <si>
    <t>退潮信号</t>
  </si>
  <si>
    <t>简要判断</t>
  </si>
  <si>
    <t>通信</t>
  </si>
  <si>
    <t>未触发</t>
  </si>
  <si>
    <t>共识+筹码+交易共振</t>
  </si>
  <si>
    <t>电力设备及新能源</t>
  </si>
  <si>
    <t>转弱</t>
  </si>
  <si>
    <t>结构关注</t>
  </si>
  <si>
    <t>电子</t>
  </si>
  <si>
    <t>交易偏热</t>
  </si>
  <si>
    <t>基础化工</t>
  </si>
  <si>
    <t>医药</t>
  </si>
  <si>
    <t>触发</t>
  </si>
  <si>
    <t>机械</t>
  </si>
  <si>
    <t>有色金属</t>
  </si>
  <si>
    <t>汽车</t>
  </si>
  <si>
    <t>食品饮料</t>
  </si>
  <si>
    <t>建材</t>
  </si>
  <si>
    <t>各锚点前三行业（按结构拥挤关注分）</t>
  </si>
  <si>
    <t>锚点</t>
  </si>
  <si>
    <t>第1</t>
  </si>
  <si>
    <t>第2</t>
  </si>
  <si>
    <t>第3</t>
  </si>
  <si>
    <t>分型提示</t>
  </si>
  <si>
    <t>当前</t>
  </si>
  <si>
    <t>通信 (89%)</t>
  </si>
  <si>
    <t>电力设备及新能源 (73%)</t>
  </si>
  <si>
    <t>电子 (71%)</t>
  </si>
  <si>
    <t>当前结构性行业拥挤重点</t>
  </si>
  <si>
    <t>2021顶部</t>
  </si>
  <si>
    <t>电力设备及新能源 (74%)</t>
  </si>
  <si>
    <t>有色金属 (72%)</t>
  </si>
  <si>
    <t>食品饮料 (72%)</t>
  </si>
  <si>
    <t>公募集中抱团顶部画像</t>
  </si>
  <si>
    <t>2015顶部</t>
  </si>
  <si>
    <t>传媒 (73%)</t>
  </si>
  <si>
    <t>非银行金融 (67%)</t>
  </si>
  <si>
    <t>计算机 (66%)</t>
  </si>
  <si>
    <t>广泛杠杆高换手顶部画像</t>
  </si>
  <si>
    <t>当前优先观察</t>
  </si>
  <si>
    <t>电子、通信在主动配置与交易活跃上同时突出；若下一期主动配置继续上升，同时相对收益转弱，则由“拥挤观察”升级为“退潮风险”。</t>
  </si>
  <si>
    <t>指定行业篮子比较：2026 科技 vs 2021 消费医药 vs 2015 传媒计算机</t>
  </si>
  <si>
    <t>核心表均引用“指定组合_指标”页复算结果。配置、筹码和交易指标用于横向分型；后续相对中证800为事后退潮验证项，不视为锚点日可提前获得的信号。</t>
  </si>
  <si>
    <t>核心可比指标</t>
  </si>
  <si>
    <t>组合（锚点）</t>
  </si>
  <si>
    <t>主动配置占比</t>
  </si>
  <si>
    <t>主动超配倍数</t>
  </si>
  <si>
    <t>配置变化</t>
  </si>
  <si>
    <t>主动持仓/自由流通市值</t>
  </si>
  <si>
    <t>退出天数</t>
  </si>
  <si>
    <t>融资/自由流通市值</t>
  </si>
  <si>
    <t>加权换手率</t>
  </si>
  <si>
    <t>后续相对中证800</t>
  </si>
  <si>
    <t>类型判断</t>
  </si>
  <si>
    <t>高配置、高交易集中，未见2021式锁仓</t>
  </si>
  <si>
    <t>高共识、高筹码占用、退出脆弱</t>
  </si>
  <si>
    <t>高超配、高增配、杠杆主题加速</t>
  </si>
  <si>
    <t>判读要点</t>
  </si>
  <si>
    <t>配置规模</t>
  </si>
  <si>
    <t>2026 通信+电子的主动配置占比与 2021 食品饮料+医药接近，但当前并未继续边际增配。</t>
  </si>
  <si>
    <t>筹码锁定</t>
  </si>
  <si>
    <t>2021 食品饮料+医药退出天数达 29.22 天，远高于当前科技篮子，是最典型的公募锁仓顶部。</t>
  </si>
  <si>
    <t>杠杆主题</t>
  </si>
  <si>
    <t>2015 传媒+计算机超配和单期增配最陡，且融资占用高，属于杠杆推动的主题拥挤。</t>
  </si>
  <si>
    <t>当前风险</t>
  </si>
  <si>
    <t>当前科技篮子最突出的信号是换手率与成交集中度偏高，需等待配置继续强化或相对转弱再升级预警。</t>
  </si>
  <si>
    <t>组合口径</t>
  </si>
  <si>
    <t>持仓指标</t>
  </si>
  <si>
    <t>两个行业作为一个篮子重新汇总持仓市值、自由流通市值与基金覆盖，不取单行业平均。</t>
  </si>
  <si>
    <t>主动标记持仓市值 /（篮子过去20日平均成交额 x 20%），衡量公开重仓退出压力。</t>
  </si>
  <si>
    <t>2021 和 2015 相对收益为顶部后的验证窗口；2015 停牌较多，最后可得收盘价会低估退出困难。</t>
  </si>
  <si>
    <t>公募抱团与市场交易拥挤：当前 vs 2021顶部 vs 2015顶部</t>
  </si>
  <si>
    <t>锚点说明</t>
  </si>
  <si>
    <t>2021-02-10 与 2015-06-12 均以峰值日之前已可见的季报重仓比较持仓层；市场融资/换手均按锚点交易日横截面计算。2015-06-12 为上证综指该轮收盘及盘中高点。</t>
  </si>
  <si>
    <t>主动公募实时可见持仓层</t>
  </si>
  <si>
    <t>2015-06-12</t>
  </si>
  <si>
    <t>当前/2015</t>
  </si>
  <si>
    <t>市场融资与交易层</t>
  </si>
  <si>
    <t>融资余额/自由流通市值</t>
  </si>
  <si>
    <t>自由流通加权换手率</t>
  </si>
  <si>
    <t>行业成交额CR5</t>
  </si>
  <si>
    <t>行业成交额HHI</t>
  </si>
  <si>
    <t>相对破位验证 T</t>
  </si>
  <si>
    <t>当前披露后</t>
  </si>
  <si>
    <t>2021顶部后</t>
  </si>
  <si>
    <t>2015顶部急跌期</t>
  </si>
  <si>
    <t>判断</t>
  </si>
  <si>
    <t>备注</t>
  </si>
  <si>
    <t>Top20组合相对中证800超额收益</t>
  </si>
  <si>
    <t>2015窗口为2015-06-12至2015-07-08首轮急跌低点</t>
  </si>
  <si>
    <t>当前判读</t>
  </si>
  <si>
    <t>当前公募持仓集中低于2021，也未高于2015主动候选；市场融资和总体换手低于2015，但行业成交集中度远高于2015。当前更像少数科技行业的集中交易拥挤，不是2015式全面杠杆泡沫。</t>
  </si>
  <si>
    <t>行业杠杆与交易拥挤对照：当前 vs 2021-02-10</t>
  </si>
  <si>
    <t>指标定义</t>
  </si>
  <si>
    <t>融资余额/行业自由流通市值衡量杠杆拥挤；自由流通市值加权换手率衡量行业交易热度；成交额份额CR5/HHI衡量交易是否集中于少数行业。</t>
  </si>
  <si>
    <t>市场层对比</t>
  </si>
  <si>
    <t>顶部 2021-02-10</t>
  </si>
  <si>
    <t>当前-顶部</t>
  </si>
  <si>
    <t>观察</t>
  </si>
  <si>
    <t>全市场融资/自由流通市值</t>
  </si>
  <si>
    <t>整体融资杠杆</t>
  </si>
  <si>
    <t>全市场自由流通加权换手率</t>
  </si>
  <si>
    <t>整体交易热度</t>
  </si>
  <si>
    <t>行业成交额 CR5</t>
  </si>
  <si>
    <t>交易向前五行业集中</t>
  </si>
  <si>
    <t>行业成交额 HHI</t>
  </si>
  <si>
    <t>交易行业集中度；缺失分类不计排名</t>
  </si>
  <si>
    <t>当前主动公募重仓靠前行业交叉观察</t>
  </si>
  <si>
    <t>主动重仓占比</t>
  </si>
  <si>
    <t>融资排名</t>
  </si>
  <si>
    <t>换手排名</t>
  </si>
  <si>
    <t>2021融资比率</t>
  </si>
  <si>
    <t>2021换手率</t>
  </si>
  <si>
    <t>判读</t>
  </si>
  <si>
    <t>口径限制</t>
  </si>
  <si>
    <t>两融 numerator 来自 Tushare margin_detail（沪深市场）；分母限制为同期沪深 A 股自由流通市值。换手率是按自由流通市值加权的单日横截面，单日信号需结合后续滚动窗口确认。</t>
  </si>
  <si>
    <t>参数</t>
  </si>
  <si>
    <t>值</t>
  </si>
  <si>
    <t>Top集中股票数</t>
  </si>
  <si>
    <t>CR20 与估值均使用</t>
  </si>
  <si>
    <t>流通盘观察股票数</t>
  </si>
  <si>
    <t>流动性与持仓占比使用</t>
  </si>
  <si>
    <t>单日卖出成交参与率</t>
  </si>
  <si>
    <t>退出天数假设</t>
  </si>
  <si>
    <t>C评分构成</t>
  </si>
  <si>
    <t>CR20/HHI/Top30中位/P90等权</t>
  </si>
  <si>
    <t>同披露层历史分位平均</t>
  </si>
  <si>
    <t>拥挤升温比值阈值</t>
  </si>
  <si>
    <t>相对2021可见主动样本</t>
  </si>
  <si>
    <t>高警戒比值阈值</t>
  </si>
  <si>
    <t>触发信号超额收益阈值</t>
  </si>
  <si>
    <t>披露后组合相对中证800</t>
  </si>
  <si>
    <t>样本</t>
  </si>
  <si>
    <t>股票数</t>
  </si>
  <si>
    <t>持仓市值_亿元</t>
  </si>
  <si>
    <t>Top20_PB</t>
  </si>
  <si>
    <t>全A自由流通加权PB</t>
  </si>
  <si>
    <t>Top20_PE_TTM正值</t>
  </si>
  <si>
    <t>全A自由流通加权PE正值</t>
  </si>
  <si>
    <t>PE溢价</t>
  </si>
  <si>
    <t>有效披露记录数</t>
  </si>
  <si>
    <t>全公募</t>
  </si>
  <si>
    <t>主动权益候选</t>
  </si>
  <si>
    <t>顶部可见</t>
  </si>
  <si>
    <t>报告期</t>
  </si>
  <si>
    <t>估值日期</t>
  </si>
  <si>
    <t>披露层</t>
  </si>
  <si>
    <t>CR20_同层分位</t>
  </si>
  <si>
    <t>HHI_同层分位</t>
  </si>
  <si>
    <t>Top30占自由流通盘中位_同层分位</t>
  </si>
  <si>
    <t>Top30占自由流通盘P90_同层分位</t>
  </si>
  <si>
    <t>20180331</t>
  </si>
  <si>
    <t>20180330</t>
  </si>
  <si>
    <t>季报重仓切片</t>
  </si>
  <si>
    <t>20180630</t>
  </si>
  <si>
    <t>20180629</t>
  </si>
  <si>
    <t>完整披露重构</t>
  </si>
  <si>
    <t>20180930</t>
  </si>
  <si>
    <t>20180928</t>
  </si>
  <si>
    <t>20181231</t>
  </si>
  <si>
    <t>20181228</t>
  </si>
  <si>
    <t>20190331</t>
  </si>
  <si>
    <t>20190329</t>
  </si>
  <si>
    <t>20190630</t>
  </si>
  <si>
    <t>20190628</t>
  </si>
  <si>
    <t>20190930</t>
  </si>
  <si>
    <t>20191231</t>
  </si>
  <si>
    <t>20200331</t>
  </si>
  <si>
    <t>20200630</t>
  </si>
  <si>
    <t>20200930</t>
  </si>
  <si>
    <t>20201231</t>
  </si>
  <si>
    <t>20210331</t>
  </si>
  <si>
    <t>20210630</t>
  </si>
  <si>
    <t>20210930</t>
  </si>
  <si>
    <t>20211231</t>
  </si>
  <si>
    <t>20220331</t>
  </si>
  <si>
    <t>20220630</t>
  </si>
  <si>
    <t>20220930</t>
  </si>
  <si>
    <t>20221231</t>
  </si>
  <si>
    <t>20221230</t>
  </si>
  <si>
    <t>20230331</t>
  </si>
  <si>
    <t>20230630</t>
  </si>
  <si>
    <t>20230930</t>
  </si>
  <si>
    <t>20230928</t>
  </si>
  <si>
    <t>20231231</t>
  </si>
  <si>
    <t>20231229</t>
  </si>
  <si>
    <t>20240331</t>
  </si>
  <si>
    <t>20240329</t>
  </si>
  <si>
    <t>20240630</t>
  </si>
  <si>
    <t>20240628</t>
  </si>
  <si>
    <t>20240930</t>
  </si>
  <si>
    <t>20241231</t>
  </si>
  <si>
    <t>20250331</t>
  </si>
  <si>
    <t>20250630</t>
  </si>
  <si>
    <t>20250930</t>
  </si>
  <si>
    <t>20251231</t>
  </si>
  <si>
    <t>20260331</t>
  </si>
  <si>
    <t>股票代码</t>
  </si>
  <si>
    <t>股票简称</t>
  </si>
  <si>
    <t>中信一级行业</t>
  </si>
  <si>
    <t>持仓权重</t>
  </si>
  <si>
    <t>持有组合数</t>
  </si>
  <si>
    <t>持仓占自由流通盘</t>
  </si>
  <si>
    <t>PB</t>
  </si>
  <si>
    <t>PE_TTM</t>
  </si>
  <si>
    <t>退出天数_按20%日成交</t>
  </si>
  <si>
    <t>300308.SZ</t>
  </si>
  <si>
    <t>中际旭创</t>
  </si>
  <si>
    <t>300750.SZ</t>
  </si>
  <si>
    <t>宁德时代</t>
  </si>
  <si>
    <t>300502.SZ</t>
  </si>
  <si>
    <t>新易盛</t>
  </si>
  <si>
    <t>600519.SH</t>
  </si>
  <si>
    <t>贵州茅台</t>
  </si>
  <si>
    <t>002384.SZ</t>
  </si>
  <si>
    <t>东山精密</t>
  </si>
  <si>
    <t>601899.SH</t>
  </si>
  <si>
    <t>紫金矿业</t>
  </si>
  <si>
    <t>603259.SH</t>
  </si>
  <si>
    <t>药明康德</t>
  </si>
  <si>
    <t>002475.SZ</t>
  </si>
  <si>
    <t>立讯精密</t>
  </si>
  <si>
    <t>002371.SZ</t>
  </si>
  <si>
    <t>北方华创</t>
  </si>
  <si>
    <t>000333.SZ</t>
  </si>
  <si>
    <t>美的集团</t>
  </si>
  <si>
    <t>家电</t>
  </si>
  <si>
    <t>688498.SH</t>
  </si>
  <si>
    <t>源杰科技</t>
  </si>
  <si>
    <t>300394.SZ</t>
  </si>
  <si>
    <t>天孚通信</t>
  </si>
  <si>
    <t>002463.SZ</t>
  </si>
  <si>
    <t>沪电股份</t>
  </si>
  <si>
    <t>600276.SH</t>
  </si>
  <si>
    <t>恒瑞医药</t>
  </si>
  <si>
    <t>600487.SH</t>
  </si>
  <si>
    <t>亨通光电</t>
  </si>
  <si>
    <t>002028.SZ</t>
  </si>
  <si>
    <t>思源电气</t>
  </si>
  <si>
    <t>688012.SH</t>
  </si>
  <si>
    <t>中微公司</t>
  </si>
  <si>
    <t>603986.SH</t>
  </si>
  <si>
    <t>兆易创新</t>
  </si>
  <si>
    <t>688256.SH</t>
  </si>
  <si>
    <t>寒武纪</t>
  </si>
  <si>
    <t>688041.SH</t>
  </si>
  <si>
    <t>海光信息</t>
  </si>
  <si>
    <t>601318.SH</t>
  </si>
  <si>
    <t>中国平安</t>
  </si>
  <si>
    <t>非银行金融</t>
  </si>
  <si>
    <t>300274.SZ</t>
  </si>
  <si>
    <t>阳光电源</t>
  </si>
  <si>
    <t>605117.SH</t>
  </si>
  <si>
    <t>德业股份</t>
  </si>
  <si>
    <t>688120.SH</t>
  </si>
  <si>
    <t>华海清科</t>
  </si>
  <si>
    <t>688072.SH</t>
  </si>
  <si>
    <t>拓荆科技</t>
  </si>
  <si>
    <t>600160.SH</t>
  </si>
  <si>
    <t>巨化股份</t>
  </si>
  <si>
    <t>600309.SH</t>
  </si>
  <si>
    <t>万华化学</t>
  </si>
  <si>
    <t>000858.SZ</t>
  </si>
  <si>
    <t>五 粮 液</t>
  </si>
  <si>
    <t>600809.SH</t>
  </si>
  <si>
    <t>山西汾酒</t>
  </si>
  <si>
    <t>600522.SH</t>
  </si>
  <si>
    <t>中天科技</t>
  </si>
  <si>
    <t>002353.SZ</t>
  </si>
  <si>
    <t>杰瑞股份</t>
  </si>
  <si>
    <t>600426.SH</t>
  </si>
  <si>
    <t>华鲁恒升</t>
  </si>
  <si>
    <t>002142.SZ</t>
  </si>
  <si>
    <t>宁波银行</t>
  </si>
  <si>
    <t>银行</t>
  </si>
  <si>
    <t>002294.SZ</t>
  </si>
  <si>
    <t>信立泰</t>
  </si>
  <si>
    <t>601138.SH</t>
  </si>
  <si>
    <t>工业富联</t>
  </si>
  <si>
    <t>计算机</t>
  </si>
  <si>
    <t>601869.SH</t>
  </si>
  <si>
    <t>长飞光纤</t>
  </si>
  <si>
    <t>002916.SZ</t>
  </si>
  <si>
    <t>深南电路</t>
  </si>
  <si>
    <t>600036.SH</t>
  </si>
  <si>
    <t>招商银行</t>
  </si>
  <si>
    <t>002653.SZ</t>
  </si>
  <si>
    <t>海思科</t>
  </si>
  <si>
    <t>600988.SH</t>
  </si>
  <si>
    <t>赤峰黄金</t>
  </si>
  <si>
    <t>000568.SZ</t>
  </si>
  <si>
    <t>泸州老窖</t>
  </si>
  <si>
    <t>688506.SH</t>
  </si>
  <si>
    <t>百利天恒</t>
  </si>
  <si>
    <t>688521.SH</t>
  </si>
  <si>
    <t>芯原股份</t>
  </si>
  <si>
    <t>688361.SH</t>
  </si>
  <si>
    <t>中科飞测</t>
  </si>
  <si>
    <t>000338.SZ</t>
  </si>
  <si>
    <t>潍柴动力</t>
  </si>
  <si>
    <t>688099.SH</t>
  </si>
  <si>
    <t>晶晨股份</t>
  </si>
  <si>
    <t>300476.SZ</t>
  </si>
  <si>
    <t>胜宏科技</t>
  </si>
  <si>
    <t>688008.SH</t>
  </si>
  <si>
    <t>澜起科技</t>
  </si>
  <si>
    <t>002594.SZ</t>
  </si>
  <si>
    <t>比亚迪</t>
  </si>
  <si>
    <t>000425.SZ</t>
  </si>
  <si>
    <t>徐工机械</t>
  </si>
  <si>
    <t>300604.SZ</t>
  </si>
  <si>
    <t>长川科技</t>
  </si>
  <si>
    <t>002027.SZ</t>
  </si>
  <si>
    <t>分众传媒</t>
  </si>
  <si>
    <t>传媒</t>
  </si>
  <si>
    <t>002311.SZ</t>
  </si>
  <si>
    <t>海大集团</t>
  </si>
  <si>
    <t>农林牧渔</t>
  </si>
  <si>
    <t>601872.SH</t>
  </si>
  <si>
    <t>招商轮船</t>
  </si>
  <si>
    <t>交通运输</t>
  </si>
  <si>
    <t>002709.SZ</t>
  </si>
  <si>
    <t>天赐材料</t>
  </si>
  <si>
    <t>688002.SH</t>
  </si>
  <si>
    <t>睿创微纳</t>
  </si>
  <si>
    <t>300548.SZ</t>
  </si>
  <si>
    <t>长芯博创</t>
  </si>
  <si>
    <t>688331.SH</t>
  </si>
  <si>
    <t>荣昌生物</t>
  </si>
  <si>
    <t>600489.SH</t>
  </si>
  <si>
    <t>中金黄金</t>
  </si>
  <si>
    <t>300677.SZ</t>
  </si>
  <si>
    <t>英科医疗</t>
  </si>
  <si>
    <t>600938.SH</t>
  </si>
  <si>
    <t>中国海油</t>
  </si>
  <si>
    <t>石油石化</t>
  </si>
  <si>
    <t>000792.SZ</t>
  </si>
  <si>
    <t>盐湖股份</t>
  </si>
  <si>
    <t>002422.SZ</t>
  </si>
  <si>
    <t>科伦药业</t>
  </si>
  <si>
    <t>301550.SZ</t>
  </si>
  <si>
    <t>斯菱智驱</t>
  </si>
  <si>
    <t>002008.SZ</t>
  </si>
  <si>
    <t>大族激光</t>
  </si>
  <si>
    <t>600547.SH</t>
  </si>
  <si>
    <t>山东黄金</t>
  </si>
  <si>
    <t>000975.SZ</t>
  </si>
  <si>
    <t>山金国际</t>
  </si>
  <si>
    <t>300390.SZ</t>
  </si>
  <si>
    <t>天华新能</t>
  </si>
  <si>
    <t>002837.SZ</t>
  </si>
  <si>
    <t>英维克</t>
  </si>
  <si>
    <t>600893.SH</t>
  </si>
  <si>
    <t>航发动力</t>
  </si>
  <si>
    <t>国防军工</t>
  </si>
  <si>
    <t>689009.SH</t>
  </si>
  <si>
    <t>未分类</t>
  </si>
  <si>
    <t>300014.SZ</t>
  </si>
  <si>
    <t>亿纬锂能</t>
  </si>
  <si>
    <t>300347.SZ</t>
  </si>
  <si>
    <t>泰格医药</t>
  </si>
  <si>
    <t>688981.SH</t>
  </si>
  <si>
    <t>中芯国际</t>
  </si>
  <si>
    <t>000807.SZ</t>
  </si>
  <si>
    <t>云铝股份</t>
  </si>
  <si>
    <t>688266.SH</t>
  </si>
  <si>
    <t>泽璟制药</t>
  </si>
  <si>
    <t>600105.SH</t>
  </si>
  <si>
    <t>永鼎股份</t>
  </si>
  <si>
    <t>601857.SH</t>
  </si>
  <si>
    <t>中国石油</t>
  </si>
  <si>
    <t>600660.SH</t>
  </si>
  <si>
    <t>福耀玻璃</t>
  </si>
  <si>
    <t>603179.SH</t>
  </si>
  <si>
    <t>新泉股份</t>
  </si>
  <si>
    <t>688037.SH</t>
  </si>
  <si>
    <t>芯源微</t>
  </si>
  <si>
    <t>600690.SH</t>
  </si>
  <si>
    <t>海尔智家</t>
  </si>
  <si>
    <t>300567.SZ</t>
  </si>
  <si>
    <t>精测电子</t>
  </si>
  <si>
    <t>603129.SH</t>
  </si>
  <si>
    <t>春风动力</t>
  </si>
  <si>
    <t>000933.SZ</t>
  </si>
  <si>
    <t>神火股份</t>
  </si>
  <si>
    <t>002738.SZ</t>
  </si>
  <si>
    <t>中矿资源</t>
  </si>
  <si>
    <t>600183.SH</t>
  </si>
  <si>
    <t>生益科技</t>
  </si>
  <si>
    <t>301358.SZ</t>
  </si>
  <si>
    <t>湖南裕能</t>
  </si>
  <si>
    <t>688525.SH</t>
  </si>
  <si>
    <t>佰维存储</t>
  </si>
  <si>
    <t>601601.SH</t>
  </si>
  <si>
    <t>中国太保</t>
  </si>
  <si>
    <t>603308.SH</t>
  </si>
  <si>
    <t>应流股份</t>
  </si>
  <si>
    <t>300223.SZ</t>
  </si>
  <si>
    <t>北京君正</t>
  </si>
  <si>
    <t>601231.SH</t>
  </si>
  <si>
    <t>环旭电子</t>
  </si>
  <si>
    <t>688205.SH</t>
  </si>
  <si>
    <t>德科立</t>
  </si>
  <si>
    <t>300751.SZ</t>
  </si>
  <si>
    <t>迈为股份</t>
  </si>
  <si>
    <t>001309.SZ</t>
  </si>
  <si>
    <t>德明利</t>
  </si>
  <si>
    <t>603799.SH</t>
  </si>
  <si>
    <t>华友钴业</t>
  </si>
  <si>
    <t>601888.SH</t>
  </si>
  <si>
    <t>中国中免</t>
  </si>
  <si>
    <t>消费者服务</t>
  </si>
  <si>
    <t>600498.SH</t>
  </si>
  <si>
    <t>烽火通信</t>
  </si>
  <si>
    <t>002850.SZ</t>
  </si>
  <si>
    <t>科达利</t>
  </si>
  <si>
    <t>601012.SH</t>
  </si>
  <si>
    <t>隆基绿能</t>
  </si>
  <si>
    <t>300760.SZ</t>
  </si>
  <si>
    <t>迈瑞医疗</t>
  </si>
  <si>
    <t>002352.SZ</t>
  </si>
  <si>
    <t>顺丰控股</t>
  </si>
  <si>
    <t>600031.SH</t>
  </si>
  <si>
    <t>三一重工</t>
  </si>
  <si>
    <t>002415.SZ</t>
  </si>
  <si>
    <t>海康威视</t>
  </si>
  <si>
    <t>000661.SZ</t>
  </si>
  <si>
    <t>长春高新</t>
  </si>
  <si>
    <t>600887.SH</t>
  </si>
  <si>
    <t>伊利股份</t>
  </si>
  <si>
    <t>300015.SZ</t>
  </si>
  <si>
    <t>爱尔眼科</t>
  </si>
  <si>
    <t>000002.SZ</t>
  </si>
  <si>
    <t>万  科Ａ</t>
  </si>
  <si>
    <t>房地产</t>
  </si>
  <si>
    <t>002304.SZ</t>
  </si>
  <si>
    <t>洋河股份</t>
  </si>
  <si>
    <t>002460.SZ</t>
  </si>
  <si>
    <t>赣锋锂业</t>
  </si>
  <si>
    <t>300124.SZ</t>
  </si>
  <si>
    <t>汇川技术</t>
  </si>
  <si>
    <t>600438.SH</t>
  </si>
  <si>
    <t>通威股份</t>
  </si>
  <si>
    <t>000725.SZ</t>
  </si>
  <si>
    <t>京东方Ａ</t>
  </si>
  <si>
    <t>300413.SZ</t>
  </si>
  <si>
    <t>芒果超媒</t>
  </si>
  <si>
    <t>600763.SH</t>
  </si>
  <si>
    <t>通策医疗</t>
  </si>
  <si>
    <t>300059.SZ</t>
  </si>
  <si>
    <t>东方财富</t>
  </si>
  <si>
    <t>300122.SZ</t>
  </si>
  <si>
    <t>智飞生物</t>
  </si>
  <si>
    <t>000651.SZ</t>
  </si>
  <si>
    <t>格力电器</t>
  </si>
  <si>
    <t>002049.SZ</t>
  </si>
  <si>
    <t>紫光国微</t>
  </si>
  <si>
    <t>300601.SZ</t>
  </si>
  <si>
    <t>康泰生物</t>
  </si>
  <si>
    <t>002493.SZ</t>
  </si>
  <si>
    <t>荣盛石化</t>
  </si>
  <si>
    <t>603501.SH</t>
  </si>
  <si>
    <t>豪威集团</t>
  </si>
  <si>
    <t>002410.SZ</t>
  </si>
  <si>
    <t>广联达</t>
  </si>
  <si>
    <t>000596.SZ</t>
  </si>
  <si>
    <t>古井贡酒</t>
  </si>
  <si>
    <t>300454.SZ</t>
  </si>
  <si>
    <t>深信服</t>
  </si>
  <si>
    <t>688111.SH</t>
  </si>
  <si>
    <t>金山办公</t>
  </si>
  <si>
    <t>600048.SH</t>
  </si>
  <si>
    <t>保利发展</t>
  </si>
  <si>
    <t>002821.SZ</t>
  </si>
  <si>
    <t>凯莱英</t>
  </si>
  <si>
    <t>600703.SH</t>
  </si>
  <si>
    <t>三安光电</t>
  </si>
  <si>
    <t>601166.SH</t>
  </si>
  <si>
    <t>兴业银行</t>
  </si>
  <si>
    <t>002271.SZ</t>
  </si>
  <si>
    <t>东方雨虹</t>
  </si>
  <si>
    <t>600570.SH</t>
  </si>
  <si>
    <t>恒生电子</t>
  </si>
  <si>
    <t>000001.SZ</t>
  </si>
  <si>
    <t>平安银行</t>
  </si>
  <si>
    <t>601658.SH</t>
  </si>
  <si>
    <t>邮储银行</t>
  </si>
  <si>
    <t>002050.SZ</t>
  </si>
  <si>
    <t>三花智控</t>
  </si>
  <si>
    <t>300037.SZ</t>
  </si>
  <si>
    <t>新宙邦</t>
  </si>
  <si>
    <t>002179.SZ</t>
  </si>
  <si>
    <t>中航光电</t>
  </si>
  <si>
    <t>002841.SZ</t>
  </si>
  <si>
    <t>视源股份</t>
  </si>
  <si>
    <t>300012.SZ</t>
  </si>
  <si>
    <t>华测检测</t>
  </si>
  <si>
    <t>000895.SZ</t>
  </si>
  <si>
    <t>双汇发展</t>
  </si>
  <si>
    <t>300285.SZ</t>
  </si>
  <si>
    <t>国瓷材料</t>
  </si>
  <si>
    <t>300661.SZ</t>
  </si>
  <si>
    <t>圣邦股份</t>
  </si>
  <si>
    <t>300450.SZ</t>
  </si>
  <si>
    <t>先导智能</t>
  </si>
  <si>
    <t>300782.SZ</t>
  </si>
  <si>
    <t>卓胜微</t>
  </si>
  <si>
    <t>600588.SH</t>
  </si>
  <si>
    <t>用友网络</t>
  </si>
  <si>
    <t>300529.SZ</t>
  </si>
  <si>
    <t>健帆生物</t>
  </si>
  <si>
    <t>600584.SH</t>
  </si>
  <si>
    <t>长电科技</t>
  </si>
  <si>
    <t>601100.SH</t>
  </si>
  <si>
    <t>恒立液压</t>
  </si>
  <si>
    <t>002044.SZ</t>
  </si>
  <si>
    <t>美年健康</t>
  </si>
  <si>
    <t>002568.SZ</t>
  </si>
  <si>
    <t>百润股份</t>
  </si>
  <si>
    <t>000860.SZ</t>
  </si>
  <si>
    <t>顺鑫农业</t>
  </si>
  <si>
    <t>300207.SZ</t>
  </si>
  <si>
    <t>欣旺达</t>
  </si>
  <si>
    <t>300408.SZ</t>
  </si>
  <si>
    <t>三环集团</t>
  </si>
  <si>
    <t>603517.SH</t>
  </si>
  <si>
    <t>绝味食品</t>
  </si>
  <si>
    <t>603345.SH</t>
  </si>
  <si>
    <t>安井食品</t>
  </si>
  <si>
    <t>603288.SH</t>
  </si>
  <si>
    <t>海天味业</t>
  </si>
  <si>
    <t>600346.SH</t>
  </si>
  <si>
    <t>恒力石化</t>
  </si>
  <si>
    <t>603899.SH</t>
  </si>
  <si>
    <t>晨光股份</t>
  </si>
  <si>
    <t>轻工制造</t>
  </si>
  <si>
    <t>600521.SH</t>
  </si>
  <si>
    <t>华海药业</t>
  </si>
  <si>
    <t>601633.SH</t>
  </si>
  <si>
    <t>长城汽车</t>
  </si>
  <si>
    <t>002812.SZ</t>
  </si>
  <si>
    <t>恩捷股份</t>
  </si>
  <si>
    <t>300628.SZ</t>
  </si>
  <si>
    <t>亿联网络</t>
  </si>
  <si>
    <t>300724.SZ</t>
  </si>
  <si>
    <t>捷佳伟创</t>
  </si>
  <si>
    <t>603806.SH</t>
  </si>
  <si>
    <t>福斯特</t>
  </si>
  <si>
    <t>600176.SH</t>
  </si>
  <si>
    <t>中国巨石</t>
  </si>
  <si>
    <t>000063.SZ</t>
  </si>
  <si>
    <t>中兴通讯</t>
  </si>
  <si>
    <t>002714.SZ</t>
  </si>
  <si>
    <t>牧原股份</t>
  </si>
  <si>
    <t>601816.SH</t>
  </si>
  <si>
    <t>京沪高铁</t>
  </si>
  <si>
    <t>当前持仓亿元</t>
  </si>
  <si>
    <t>当前占比</t>
  </si>
  <si>
    <t>顶部持仓亿元</t>
  </si>
  <si>
    <t>顶部占比</t>
  </si>
  <si>
    <t>电力及公用事业</t>
  </si>
  <si>
    <t>煤炭</t>
  </si>
  <si>
    <t>钢铁</t>
  </si>
  <si>
    <t>建筑</t>
  </si>
  <si>
    <t>纺织服装</t>
  </si>
  <si>
    <t>商贸零售</t>
  </si>
  <si>
    <t>综合</t>
  </si>
  <si>
    <t>综合金融</t>
  </si>
  <si>
    <t>交易日</t>
  </si>
  <si>
    <t>重仓组合净值</t>
  </si>
  <si>
    <t>中证800净值</t>
  </si>
  <si>
    <t>超额净值</t>
  </si>
  <si>
    <t>重仓组合收益</t>
  </si>
  <si>
    <t>20260423</t>
  </si>
  <si>
    <t>20260424</t>
  </si>
  <si>
    <t>20260427</t>
  </si>
  <si>
    <t>20260428</t>
  </si>
  <si>
    <t>20260429</t>
  </si>
  <si>
    <t>20260430</t>
  </si>
  <si>
    <t>20260506</t>
  </si>
  <si>
    <t>20260507</t>
  </si>
  <si>
    <t>20260508</t>
  </si>
  <si>
    <t>20260511</t>
  </si>
  <si>
    <t>20260512</t>
  </si>
  <si>
    <t>20260513</t>
  </si>
  <si>
    <t>20260514</t>
  </si>
  <si>
    <t>20260515</t>
  </si>
  <si>
    <t>20260518</t>
  </si>
  <si>
    <t>20260519</t>
  </si>
  <si>
    <t>20260520</t>
  </si>
  <si>
    <t>20260521</t>
  </si>
  <si>
    <t>20260522</t>
  </si>
  <si>
    <t>顶部后验证</t>
  </si>
  <si>
    <t>20210210</t>
  </si>
  <si>
    <t>20210218</t>
  </si>
  <si>
    <t>20210219</t>
  </si>
  <si>
    <t>20210222</t>
  </si>
  <si>
    <t>20210223</t>
  </si>
  <si>
    <t>20210224</t>
  </si>
  <si>
    <t>20210225</t>
  </si>
  <si>
    <t>20210226</t>
  </si>
  <si>
    <t>20210301</t>
  </si>
  <si>
    <t>20210302</t>
  </si>
  <si>
    <t>20210303</t>
  </si>
  <si>
    <t>20210304</t>
  </si>
  <si>
    <t>20210305</t>
  </si>
  <si>
    <t>20210308</t>
  </si>
  <si>
    <t>20210309</t>
  </si>
  <si>
    <t>20210310</t>
  </si>
  <si>
    <t>20210311</t>
  </si>
  <si>
    <t>20210312</t>
  </si>
  <si>
    <t>20210315</t>
  </si>
  <si>
    <t>20210316</t>
  </si>
  <si>
    <t>20210317</t>
  </si>
  <si>
    <t>20210318</t>
  </si>
  <si>
    <t>20210319</t>
  </si>
  <si>
    <t>20210322</t>
  </si>
  <si>
    <t>20210323</t>
  </si>
  <si>
    <t>20210324</t>
  </si>
  <si>
    <t>20210325</t>
  </si>
  <si>
    <t>20210326</t>
  </si>
  <si>
    <t>20210329</t>
  </si>
  <si>
    <t>20210330</t>
  </si>
  <si>
    <t>项目</t>
  </si>
  <si>
    <t>内容</t>
  </si>
  <si>
    <t>核心对象</t>
  </si>
  <si>
    <t>A股公募抱团，核心观察主动权益候选；全公募作为市场影响校验。</t>
  </si>
  <si>
    <t>实时可见口径</t>
  </si>
  <si>
    <t>Tushare fund_portfolio；2020Q4 仅保留 ann_date&lt;=20210210，2026Q1 仅保留 ann_date&lt;=20260522。两者均表现为季报重仓披露（每基金中位10条）。</t>
  </si>
  <si>
    <t>主动权益候选过滤</t>
  </si>
  <si>
    <t>基金类型为股票型/混合型；排除被动、指数、增强、ETF、联接及港股/海外主题；同一组合A/C等份额仅保留一组持仓。</t>
  </si>
  <si>
    <t>CNInfo/AkShare 基金重仓股汇总；Q2/Q4作为完整披露重构层，仅用于事后结构比较，不视作2021-02-10当天已知。</t>
  </si>
  <si>
    <t>C 拥挤度</t>
  </si>
  <si>
    <t>CR20、HHI、Top30持仓占自由流通盘中位数与P90，在同披露层内做分位后等权平均。数值越高越拥挤。</t>
  </si>
  <si>
    <t>V 脆弱度</t>
  </si>
  <si>
    <t>Top20持仓加权PB/PE相对全A自由流通市值加权估值溢价，以及Top30按20%日成交量卖出的退出天数。</t>
  </si>
  <si>
    <t>T 破位触发</t>
  </si>
  <si>
    <t>披露后主动重仓Top20等权复权组合相对中证800的超额收益；低于参数阈值视作触发。</t>
  </si>
  <si>
    <t>行情/估值数据</t>
  </si>
  <si>
    <t>Tushare daily_basic、daily/pro_bar、index_daily；估值和自由流通盘按锚点交易日取值。</t>
  </si>
  <si>
    <t>行业数据</t>
  </si>
  <si>
    <t>Wind Excel s_info_industry_citic，中信一级行业；当前使用20260522标签，顶部使用20210210标签。</t>
  </si>
  <si>
    <t>公募披露存在时滞，主动候选为规则筛选而非监管定义；模型适合监测拥挤与脆弱性，不单独构成买卖信号。</t>
  </si>
  <si>
    <t>行业融资余额/自由流通市值</t>
  </si>
  <si>
    <t>分子为 Tushare margin_detail 的个股融资余额 rzye 汇总；分母为同日期、同中信一级行业沪深 A 股 daily_basic 自由流通股本×收盘价汇总；无融资行仍纳入分母。</t>
  </si>
  <si>
    <t>行业交易拥挤</t>
  </si>
  <si>
    <t>自由流通市值加权换手率=Σ(个股自由流通市值×turnover_rate_f)/Σ自由流通市值；同时提供行业成交额占全市场及行业成交额 HHI/CR5。</t>
  </si>
  <si>
    <t>行业范围</t>
  </si>
  <si>
    <t>Wind Excel s_info_industry_citic 按对应交易日映射中信一级行业；2026-05-22 共 5,191 只沪深 A 股均成功分类；2021-02-10 的 4,174 只中有 3 只返回 0，记为未分类并纳入市场合计、不进入行业排行（成交额占比约0.09%）。</t>
  </si>
  <si>
    <t>去被动ETF敏感性口径</t>
  </si>
  <si>
    <t>可见公募逐笔持仓中排除 invest_type 为被动指数型，及名称包含 ETF/联接的产品；指数增强保留。原主动权益候选主口径本已排除被动、指数、增强、ETF、联接，不受本敏感性调整影响。</t>
  </si>
  <si>
    <t>退出天数更正</t>
  </si>
  <si>
    <t>股票层退出天数定义更正为 持仓股数 /（过去区间日均成交量 x 20%）；旧实现误写为 持仓股数 x 20% / 日均成交量，绝对值低估 25 倍。行业篮子退出天数原已使用正确定义。</t>
  </si>
  <si>
    <t>融资标的数</t>
  </si>
  <si>
    <t>融资余额(亿元)</t>
  </si>
  <si>
    <t>自由流通市值(亿元)</t>
  </si>
  <si>
    <t>融资比率排名</t>
  </si>
  <si>
    <t>成交额(亿元)</t>
  </si>
  <si>
    <t>成交额占全市场</t>
  </si>
  <si>
    <t>换手率分子(亿元)</t>
  </si>
  <si>
    <t>换手率排名</t>
  </si>
  <si>
    <t>主动重仓行业占比</t>
  </si>
  <si>
    <t>数据日期</t>
  </si>
  <si>
    <t>合计/全市场</t>
  </si>
  <si>
    <t>未分类（分类缺失）</t>
  </si>
  <si>
    <t>披露说明</t>
  </si>
  <si>
    <t>2015顶部可见</t>
  </si>
  <si>
    <t>2015Q1季报重仓，公告日&lt;=20150612</t>
  </si>
  <si>
    <t>300253.SZ</t>
  </si>
  <si>
    <t>卫宁健康</t>
  </si>
  <si>
    <t>000625.SZ</t>
  </si>
  <si>
    <t>长安汽车</t>
  </si>
  <si>
    <t>300168.SZ</t>
  </si>
  <si>
    <t>万达信息</t>
  </si>
  <si>
    <t>002081.SZ</t>
  </si>
  <si>
    <t>金螳螂</t>
  </si>
  <si>
    <t>600446.SH</t>
  </si>
  <si>
    <t>金证股份</t>
  </si>
  <si>
    <t>600340.SH</t>
  </si>
  <si>
    <t>*ST华幸</t>
  </si>
  <si>
    <t>000024.SZ</t>
  </si>
  <si>
    <t>招商地产(退)</t>
  </si>
  <si>
    <t>600271.SH</t>
  </si>
  <si>
    <t>航天信息</t>
  </si>
  <si>
    <t>002285.SZ</t>
  </si>
  <si>
    <t>世联行</t>
  </si>
  <si>
    <t>300104.SZ</t>
  </si>
  <si>
    <t>乐视退(退)</t>
  </si>
  <si>
    <t>002405.SZ</t>
  </si>
  <si>
    <t>四维图新</t>
  </si>
  <si>
    <t>万科Ａ</t>
  </si>
  <si>
    <t>002400.SZ</t>
  </si>
  <si>
    <t>省广集团</t>
  </si>
  <si>
    <t>600000.SH</t>
  </si>
  <si>
    <t>浦发银行</t>
  </si>
  <si>
    <t>300226.SZ</t>
  </si>
  <si>
    <t>上海钢联</t>
  </si>
  <si>
    <t>601021.SH</t>
  </si>
  <si>
    <t>春秋航空</t>
  </si>
  <si>
    <t>300070.SZ</t>
  </si>
  <si>
    <t>碧水源</t>
  </si>
  <si>
    <t>002153.SZ</t>
  </si>
  <si>
    <t>石基信息</t>
  </si>
  <si>
    <t>002439.SZ</t>
  </si>
  <si>
    <t>启明星辰</t>
  </si>
  <si>
    <t>000712.SZ</t>
  </si>
  <si>
    <t>锦龙股份</t>
  </si>
  <si>
    <t>002368.SZ</t>
  </si>
  <si>
    <t>太极股份</t>
  </si>
  <si>
    <t>002152.SZ</t>
  </si>
  <si>
    <t>广电运通</t>
  </si>
  <si>
    <t>300085.SZ</t>
  </si>
  <si>
    <t>银之杰</t>
  </si>
  <si>
    <t>002657.SZ</t>
  </si>
  <si>
    <t>中科金财</t>
  </si>
  <si>
    <t>000963.SZ</t>
  </si>
  <si>
    <t>华东医药</t>
  </si>
  <si>
    <t>300288.SZ</t>
  </si>
  <si>
    <t>朗玛信息</t>
  </si>
  <si>
    <t>300144.SZ</t>
  </si>
  <si>
    <t>宋城演艺</t>
  </si>
  <si>
    <t>300033.SZ</t>
  </si>
  <si>
    <t>同花顺</t>
  </si>
  <si>
    <t>601688.SH</t>
  </si>
  <si>
    <t>华泰证券</t>
  </si>
  <si>
    <t>300017.SZ</t>
  </si>
  <si>
    <t>网宿科技</t>
  </si>
  <si>
    <t>002303.SZ</t>
  </si>
  <si>
    <t>美盈森</t>
  </si>
  <si>
    <t>300178.SZ</t>
  </si>
  <si>
    <t>腾邦退(退)</t>
  </si>
  <si>
    <t>300170.SZ</t>
  </si>
  <si>
    <t>汉得信息</t>
  </si>
  <si>
    <t>601933.SH</t>
  </si>
  <si>
    <t>永辉超市</t>
  </si>
  <si>
    <t>300058.SZ</t>
  </si>
  <si>
    <t>蓝色光标</t>
  </si>
  <si>
    <t>300359.SZ</t>
  </si>
  <si>
    <t>全通教育</t>
  </si>
  <si>
    <t>002450.SZ</t>
  </si>
  <si>
    <t>康得退(退)</t>
  </si>
  <si>
    <t>300267.SZ</t>
  </si>
  <si>
    <t>尔康制药</t>
  </si>
  <si>
    <t>000671.SZ</t>
  </si>
  <si>
    <t>ST阳光城(退)</t>
  </si>
  <si>
    <t>600804.SH</t>
  </si>
  <si>
    <t>退市鹏博(退)</t>
  </si>
  <si>
    <t>002055.SZ</t>
  </si>
  <si>
    <t>ST得润</t>
  </si>
  <si>
    <t>002241.SZ</t>
  </si>
  <si>
    <t>歌尔股份</t>
  </si>
  <si>
    <t>600066.SH</t>
  </si>
  <si>
    <t>宇通客车</t>
  </si>
  <si>
    <t>300295.SZ</t>
  </si>
  <si>
    <t>*ST三六</t>
  </si>
  <si>
    <t>300199.SZ</t>
  </si>
  <si>
    <t>翰宇药业</t>
  </si>
  <si>
    <t>600535.SH</t>
  </si>
  <si>
    <t>天士力</t>
  </si>
  <si>
    <t>300003.SZ</t>
  </si>
  <si>
    <t>乐普医疗</t>
  </si>
  <si>
    <t>300133.SZ</t>
  </si>
  <si>
    <t>华策影视</t>
  </si>
  <si>
    <t>600030.SH</t>
  </si>
  <si>
    <t>中信证券</t>
  </si>
  <si>
    <t>002373.SZ</t>
  </si>
  <si>
    <t>千方科技</t>
  </si>
  <si>
    <t>601988.SH</t>
  </si>
  <si>
    <t>中国银行</t>
  </si>
  <si>
    <t>000503.SZ</t>
  </si>
  <si>
    <t>国新健康</t>
  </si>
  <si>
    <t>002421.SZ</t>
  </si>
  <si>
    <t>达实智能</t>
  </si>
  <si>
    <t>600085.SH</t>
  </si>
  <si>
    <t>同仁堂</t>
  </si>
  <si>
    <t>600079.SH</t>
  </si>
  <si>
    <t>ST人福</t>
  </si>
  <si>
    <t>002375.SZ</t>
  </si>
  <si>
    <t>亚厦股份</t>
  </si>
  <si>
    <t>002280.SZ</t>
  </si>
  <si>
    <t>ST联络(退)</t>
  </si>
  <si>
    <t>601336.SH</t>
  </si>
  <si>
    <t>新华保险</t>
  </si>
  <si>
    <t>300202.SZ</t>
  </si>
  <si>
    <t>聚龙退(退)</t>
  </si>
  <si>
    <t>300271.SZ</t>
  </si>
  <si>
    <t>华宇软件</t>
  </si>
  <si>
    <t>300166.SZ</t>
  </si>
  <si>
    <t>东方国信</t>
  </si>
  <si>
    <t>000681.SZ</t>
  </si>
  <si>
    <t>视觉中国</t>
  </si>
  <si>
    <t>002236.SZ</t>
  </si>
  <si>
    <t>大华股份</t>
  </si>
  <si>
    <t>002466.SZ</t>
  </si>
  <si>
    <t>天齐锂业</t>
  </si>
  <si>
    <t>002690.SZ</t>
  </si>
  <si>
    <t>美亚光电</t>
  </si>
  <si>
    <t>601628.SH</t>
  </si>
  <si>
    <t>中国人寿</t>
  </si>
  <si>
    <t>300367.SZ</t>
  </si>
  <si>
    <t>网力退(退)</t>
  </si>
  <si>
    <t>600415.SH</t>
  </si>
  <si>
    <t>小商品城</t>
  </si>
  <si>
    <t>600741.SH</t>
  </si>
  <si>
    <t>华域汽车</t>
  </si>
  <si>
    <t>300075.SZ</t>
  </si>
  <si>
    <t>数字政通</t>
  </si>
  <si>
    <t>002030.SZ</t>
  </si>
  <si>
    <t>达安基因</t>
  </si>
  <si>
    <t>002063.SZ</t>
  </si>
  <si>
    <t>远光软件</t>
  </si>
  <si>
    <t>002522.SZ</t>
  </si>
  <si>
    <t>浙江众成</t>
  </si>
  <si>
    <t>300028.SZ</t>
  </si>
  <si>
    <t>金亚退(退)</t>
  </si>
  <si>
    <t>600511.SH</t>
  </si>
  <si>
    <t>国药股份</t>
  </si>
  <si>
    <t>600837.SH</t>
  </si>
  <si>
    <t>海通证券(退)</t>
  </si>
  <si>
    <t>20150612</t>
  </si>
  <si>
    <t>20150615</t>
  </si>
  <si>
    <t>20150616</t>
  </si>
  <si>
    <t>20150617</t>
  </si>
  <si>
    <t>20150618</t>
  </si>
  <si>
    <t>20150619</t>
  </si>
  <si>
    <t>20150623</t>
  </si>
  <si>
    <t>20150624</t>
  </si>
  <si>
    <t>20150625</t>
  </si>
  <si>
    <t>20150626</t>
  </si>
  <si>
    <t>20150629</t>
  </si>
  <si>
    <t>20150630</t>
  </si>
  <si>
    <t>20150701</t>
  </si>
  <si>
    <t>20150702</t>
  </si>
  <si>
    <t>20150703</t>
  </si>
  <si>
    <t>20150706</t>
  </si>
  <si>
    <t>20150707</t>
  </si>
  <si>
    <t>20150708</t>
  </si>
  <si>
    <t>行业自由流通基准权重</t>
  </si>
  <si>
    <t>前期主动配置占比</t>
  </si>
  <si>
    <t>主动配置占比变化</t>
  </si>
  <si>
    <t>主动基金覆盖率</t>
  </si>
  <si>
    <t>全公募持仓/自由流通市值</t>
  </si>
  <si>
    <t>主动行业内CR10</t>
  </si>
  <si>
    <t>主动行业内HHI</t>
  </si>
  <si>
    <t>行业退出天数_20%ADV</t>
  </si>
  <si>
    <t>成交额份额</t>
  </si>
  <si>
    <t>行业相对中证800</t>
  </si>
  <si>
    <t>相对破位标记</t>
  </si>
  <si>
    <t>退潮风险分</t>
  </si>
  <si>
    <t>关注排名</t>
  </si>
  <si>
    <t>指标/分组</t>
  </si>
  <si>
    <t>定义与使用方式</t>
  </si>
  <si>
    <t>主动配置占比、相对行业自由流通基准权重的超配倍数、持有基金覆盖率、较前一期同层披露配置变化的横截面分位均值。</t>
  </si>
  <si>
    <t>主动/全公募锚点标记持仓占行业自由流通市值、行业内CR10/HHI、按20% ADV20卖出的行业退出天数的横截面分位均值。</t>
  </si>
  <si>
    <t>行业融资余额/自由流通市值、行业自由流通市值加权换手率、行业成交额份额的横截面分位均值。</t>
  </si>
  <si>
    <t>观察窗口内行业相对中证800收益的反向横截面分位；相对收益越弱得分越高。当前窗口为2026-04-23至2026-05-22。</t>
  </si>
  <si>
    <t>机构共识分、筹码拥挤分、市场共振分等权平均，只用于当前横向排序；不与历史绝对阈值直接比较。</t>
  </si>
  <si>
    <t>主动权益候选在该行业的已披露重仓市值 / 主动权益候选全部沪深A股已披露重仓市值。</t>
  </si>
  <si>
    <t>主动配置占比 / 行业自由流通市值权重。大于1说明披露重仓相对市场基准偏向该行业。</t>
  </si>
  <si>
    <t>公开重仓中出现该行业的主动基金组合数 / 主动基金组合总数；仅代表披露 Top 重仓覆盖。</t>
  </si>
  <si>
    <t>持仓/自由流通市值</t>
  </si>
  <si>
    <t>披露持股数量按锚点日价格标记后的行业市值 / 行业自由流通市值。</t>
  </si>
  <si>
    <t>行业退出天数</t>
  </si>
  <si>
    <t>主动披露持仓锚点标记市值 / (行业过去20交易日日均成交额 × 20%)。停牌/冲击成本会使实际退出更难。</t>
  </si>
  <si>
    <t>配置变化口径</t>
  </si>
  <si>
    <t>当前2026Q1对2025Q4、2021顶部2020Q4对2020Q3、2015顶部2015Q1对2014Q4；均为季报可见Top重仓同层比较。</t>
  </si>
  <si>
    <t>相对表现局限</t>
  </si>
  <si>
    <t>行业收益按自由流通市值加权的行情代理计算；2015急跌停牌较多，终点使用窗口内最后可得收盘价，会低估无法退出的实际压力。</t>
  </si>
  <si>
    <t>指定抱团行业篮子：三锚点完整比较指标</t>
  </si>
  <si>
    <t>来源/口径</t>
  </si>
  <si>
    <t>Source: Tushare fund_portfolio / daily_basic / daily / margin_detail / index_daily + Wind Excel s_info_industry_citic，提取及复算日期 2026-05-25。两个行业按篮子重算，不取行业均值；后续相对收益为事后验证项。</t>
  </si>
  <si>
    <t>组合</t>
  </si>
  <si>
    <t>锚点日期</t>
  </si>
  <si>
    <t>行业组成</t>
  </si>
  <si>
    <t>自由流通基准权重</t>
  </si>
  <si>
    <t>篮子内个股CR10</t>
  </si>
  <si>
    <t>篮子内个股HHI</t>
  </si>
  <si>
    <t>退出天数_20%ADV</t>
  </si>
  <si>
    <t>后续观察窗口</t>
  </si>
  <si>
    <t>后续篮子收益</t>
  </si>
  <si>
    <t>中证800区间收益</t>
  </si>
  <si>
    <t>主动标记持仓市值(亿元)</t>
  </si>
  <si>
    <t>行业ADV20(亿元)</t>
  </si>
  <si>
    <t>2026 通信+电子</t>
  </si>
  <si>
    <t>通信+电子</t>
  </si>
  <si>
    <t>20260423-20260522</t>
  </si>
  <si>
    <t>2021 食品饮料+医药</t>
  </si>
  <si>
    <t>食品饮料+医药</t>
  </si>
  <si>
    <t>20210210-20210331</t>
  </si>
  <si>
    <t>2015 传媒+计算机</t>
  </si>
  <si>
    <t>传媒+计算机</t>
  </si>
  <si>
    <t>20150612-20150708</t>
  </si>
  <si>
    <t>剔除被动指数ETF联接</t>
  </si>
  <si>
    <t>601088.SH</t>
  </si>
  <si>
    <t>688195.SH</t>
  </si>
  <si>
    <t>688777.SH</t>
  </si>
  <si>
    <t>002001.SZ</t>
  </si>
  <si>
    <t>300496.SZ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</si>
</sst>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%;\(0.0%\);\-"/>
    <numFmt numFmtId="177" formatCode="#,##0.0;\(#,##0.0\);\-"/>
    <numFmt numFmtId="178" formatCode="0.00;\(0.00\);\-"/>
    <numFmt numFmtId="179" formatCode="0.00;\ \(0.00\);\-"/>
    <numFmt numFmtId="180" formatCode="0.00\x;\(0.00\x\);\-"/>
    <numFmt numFmtId="181" formatCode="#,##0;\(#,##0\);\-"/>
  </numFmts>
  <fonts count="35">
    <font>
      <sz val="11"/>
      <color theme="1"/>
      <name val="宋体"/>
      <family val="2"/>
      <scheme val="minor"/>
    </font>
    <font>
      <b/>
      <sz val="10"/>
      <color rgb="FFFFFFFF"/>
      <name val="Arial"/>
      <family val="2"/>
    </font>
    <font>
      <sz val="10"/>
      <name val="Arial"/>
      <family val="2"/>
    </font>
    <font>
      <b/>
      <sz val="10"/>
      <color rgb="FF1F4E78"/>
      <name val="Arial"/>
      <family val="2"/>
    </font>
    <font>
      <sz val="9"/>
      <name val="宋体"/>
      <family val="3"/>
      <charset val="134"/>
      <scheme val="minor"/>
    </font>
    <font>
      <sz val="10"/>
      <color rgb="FF000000"/>
      <name val="Arial"/>
      <family val="2"/>
    </font>
    <font>
      <b/>
      <sz val="11"/>
      <color rgb="FFFFFFFF"/>
      <name val="Arial"/>
      <family val="2"/>
    </font>
    <font>
      <b/>
      <sz val="17"/>
      <color rgb="FFFFFFFF"/>
      <name val="Arial"/>
      <family val="2"/>
    </font>
    <font>
      <b/>
      <sz val="11"/>
      <color rgb="FF1F4E78"/>
      <name val="Arial"/>
      <family val="2"/>
    </font>
    <font>
      <sz val="11"/>
      <color rgb="FF0000FF"/>
      <name val="Arial"/>
      <family val="2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b/>
      <sz val="10"/>
      <color rgb="FF1F4E78"/>
      <name val="Arial"/>
      <family val="2"/>
    </font>
    <font>
      <sz val="10"/>
      <color rgb="FF0000FF"/>
      <name val="Arial"/>
      <family val="2"/>
    </font>
    <font>
      <sz val="10"/>
      <color rgb="FF000000"/>
      <name val="Arial"/>
      <family val="2"/>
    </font>
    <font>
      <b/>
      <sz val="16"/>
      <color rgb="FFFFFFFF"/>
      <name val="Arial"/>
      <family val="2"/>
    </font>
    <font>
      <b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  <font>
      <b/>
      <sz val="11"/>
      <color rgb="FF1F4E78"/>
      <name val="Arial"/>
      <family val="2"/>
    </font>
    <font>
      <b/>
      <sz val="11"/>
      <color rgb="FFFFFFFF"/>
      <name val="Arial"/>
      <family val="2"/>
    </font>
    <font>
      <sz val="10"/>
      <color rgb="FF0000FF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b/>
      <sz val="16"/>
      <color rgb="FFFFFFFF"/>
      <name val="Arial"/>
      <family val="2"/>
    </font>
    <font>
      <b/>
      <sz val="11"/>
      <color rgb="FF1F4E78"/>
      <name val="Arial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  <font>
      <sz val="11"/>
      <color rgb="FF0000FF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D9EAF7"/>
      </patternFill>
    </fill>
    <fill>
      <patternFill patternType="solid">
        <fgColor rgb="FF1F4E78"/>
      </patternFill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1F4E78"/>
      </patternFill>
    </fill>
    <fill>
      <patternFill patternType="solid">
        <fgColor rgb="FFD9EAF7"/>
      </patternFill>
    </fill>
  </fills>
  <borders count="7">
    <border>
      <left/>
      <right/>
      <top/>
      <bottom/>
      <diagonal/>
    </border>
    <border>
      <left/>
      <right/>
      <top/>
      <bottom style="thin">
        <color rgb="FFD9E2F3"/>
      </bottom>
      <diagonal/>
    </border>
    <border>
      <left/>
      <right/>
      <top/>
      <bottom style="thin">
        <color rgb="FFD9E2F3"/>
      </bottom>
      <diagonal/>
    </border>
    <border>
      <left/>
      <right/>
      <top/>
      <bottom style="thin">
        <color rgb="FFD9E2F3"/>
      </bottom>
      <diagonal/>
    </border>
    <border>
      <left/>
      <right/>
      <top/>
      <bottom style="thin">
        <color rgb="FFD9E2F3"/>
      </bottom>
      <diagonal/>
    </border>
    <border>
      <left/>
      <right/>
      <top/>
      <bottom style="thin">
        <color rgb="FFD9E2F3"/>
      </bottom>
      <diagonal/>
    </border>
    <border>
      <left/>
      <right/>
      <top/>
      <bottom style="thin">
        <color rgb="FFD9E2F3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10" fontId="2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10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176" fontId="0" fillId="0" borderId="2" xfId="0" applyNumberFormat="1" applyBorder="1" applyAlignment="1">
      <alignment vertical="center" wrapText="1"/>
    </xf>
    <xf numFmtId="1" fontId="0" fillId="0" borderId="2" xfId="0" applyNumberFormat="1" applyBorder="1" applyAlignment="1">
      <alignment vertical="center" wrapText="1"/>
    </xf>
    <xf numFmtId="0" fontId="9" fillId="0" borderId="2" xfId="0" applyFont="1" applyBorder="1"/>
    <xf numFmtId="0" fontId="9" fillId="0" borderId="2" xfId="0" applyFont="1" applyBorder="1" applyAlignment="1">
      <alignment vertical="center" wrapText="1"/>
    </xf>
    <xf numFmtId="0" fontId="6" fillId="5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177" fontId="5" fillId="4" borderId="2" xfId="0" applyNumberFormat="1" applyFont="1" applyFill="1" applyBorder="1" applyAlignment="1">
      <alignment vertical="center"/>
    </xf>
    <xf numFmtId="176" fontId="5" fillId="4" borderId="2" xfId="0" applyNumberFormat="1" applyFont="1" applyFill="1" applyBorder="1" applyAlignment="1">
      <alignment vertical="center"/>
    </xf>
    <xf numFmtId="0" fontId="10" fillId="6" borderId="0" xfId="0" applyFont="1" applyFill="1" applyAlignment="1">
      <alignment horizontal="center" vertical="center" wrapText="1"/>
    </xf>
    <xf numFmtId="0" fontId="11" fillId="0" borderId="3" xfId="0" applyFont="1" applyBorder="1" applyAlignment="1">
      <alignment vertical="center"/>
    </xf>
    <xf numFmtId="0" fontId="11" fillId="7" borderId="3" xfId="0" applyFont="1" applyFill="1" applyBorder="1" applyAlignment="1">
      <alignment vertical="center"/>
    </xf>
    <xf numFmtId="0" fontId="11" fillId="6" borderId="3" xfId="0" applyFont="1" applyFill="1" applyBorder="1" applyAlignment="1">
      <alignment vertical="center"/>
    </xf>
    <xf numFmtId="176" fontId="11" fillId="0" borderId="3" xfId="0" applyNumberFormat="1" applyFont="1" applyBorder="1" applyAlignment="1">
      <alignment vertical="center"/>
    </xf>
    <xf numFmtId="178" fontId="11" fillId="0" borderId="3" xfId="0" applyNumberFormat="1" applyFont="1" applyBorder="1" applyAlignment="1">
      <alignment vertical="center"/>
    </xf>
    <xf numFmtId="177" fontId="11" fillId="0" borderId="3" xfId="0" applyNumberFormat="1" applyFont="1" applyBorder="1" applyAlignment="1">
      <alignment vertical="center"/>
    </xf>
    <xf numFmtId="179" fontId="11" fillId="0" borderId="3" xfId="0" applyNumberFormat="1" applyFont="1" applyBorder="1" applyAlignment="1">
      <alignment vertical="center"/>
    </xf>
    <xf numFmtId="0" fontId="12" fillId="6" borderId="3" xfId="0" applyFont="1" applyFill="1" applyBorder="1" applyAlignment="1">
      <alignment vertical="center"/>
    </xf>
    <xf numFmtId="0" fontId="13" fillId="0" borderId="3" xfId="0" applyFont="1" applyBorder="1" applyAlignment="1">
      <alignment vertical="center"/>
    </xf>
    <xf numFmtId="2" fontId="13" fillId="0" borderId="3" xfId="0" applyNumberFormat="1" applyFont="1" applyBorder="1" applyAlignment="1">
      <alignment vertical="center"/>
    </xf>
    <xf numFmtId="10" fontId="13" fillId="0" borderId="3" xfId="0" applyNumberFormat="1" applyFont="1" applyBorder="1" applyAlignment="1">
      <alignment vertical="center"/>
    </xf>
    <xf numFmtId="177" fontId="11" fillId="7" borderId="3" xfId="0" applyNumberFormat="1" applyFont="1" applyFill="1" applyBorder="1" applyAlignment="1">
      <alignment vertical="center"/>
    </xf>
    <xf numFmtId="176" fontId="11" fillId="7" borderId="3" xfId="0" applyNumberFormat="1" applyFont="1" applyFill="1" applyBorder="1" applyAlignment="1">
      <alignment vertical="center"/>
    </xf>
    <xf numFmtId="0" fontId="15" fillId="8" borderId="4" xfId="0" applyFont="1" applyFill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7" fillId="9" borderId="4" xfId="0" applyFont="1" applyFill="1" applyBorder="1" applyAlignment="1">
      <alignment vertical="center" wrapText="1"/>
    </xf>
    <xf numFmtId="176" fontId="16" fillId="0" borderId="4" xfId="0" applyNumberFormat="1" applyFont="1" applyBorder="1" applyAlignment="1">
      <alignment vertical="center" wrapText="1"/>
    </xf>
    <xf numFmtId="0" fontId="14" fillId="8" borderId="0" xfId="0" applyFont="1" applyFill="1" applyAlignment="1">
      <alignment horizontal="center" vertical="center" wrapText="1"/>
    </xf>
    <xf numFmtId="0" fontId="18" fillId="0" borderId="4" xfId="0" applyFont="1" applyBorder="1" applyAlignment="1">
      <alignment vertical="center"/>
    </xf>
    <xf numFmtId="176" fontId="18" fillId="0" borderId="4" xfId="0" applyNumberFormat="1" applyFont="1" applyBorder="1" applyAlignment="1">
      <alignment vertical="center"/>
    </xf>
    <xf numFmtId="180" fontId="18" fillId="0" borderId="4" xfId="0" applyNumberFormat="1" applyFont="1" applyBorder="1" applyAlignment="1">
      <alignment vertical="center"/>
    </xf>
    <xf numFmtId="176" fontId="19" fillId="0" borderId="4" xfId="0" applyNumberFormat="1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18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1" fillId="10" borderId="5" xfId="0" applyFont="1" applyFill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176" fontId="23" fillId="0" borderId="5" xfId="0" applyNumberFormat="1" applyFont="1" applyBorder="1" applyAlignment="1">
      <alignment vertical="center" wrapText="1"/>
    </xf>
    <xf numFmtId="180" fontId="23" fillId="0" borderId="5" xfId="0" applyNumberFormat="1" applyFont="1" applyBorder="1" applyAlignment="1">
      <alignment vertical="center" wrapText="1"/>
    </xf>
    <xf numFmtId="178" fontId="23" fillId="0" borderId="5" xfId="0" applyNumberFormat="1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176" fontId="22" fillId="0" borderId="5" xfId="0" applyNumberFormat="1" applyFont="1" applyBorder="1" applyAlignment="1">
      <alignment vertical="center" wrapText="1"/>
    </xf>
    <xf numFmtId="180" fontId="22" fillId="0" borderId="5" xfId="0" applyNumberFormat="1" applyFont="1" applyBorder="1" applyAlignment="1">
      <alignment vertical="center" wrapText="1"/>
    </xf>
    <xf numFmtId="178" fontId="22" fillId="0" borderId="5" xfId="0" applyNumberFormat="1" applyFont="1" applyBorder="1" applyAlignment="1">
      <alignment vertical="center" wrapText="1"/>
    </xf>
    <xf numFmtId="177" fontId="22" fillId="0" borderId="5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1" fillId="13" borderId="6" xfId="0" applyFont="1" applyFill="1" applyBorder="1" applyAlignment="1">
      <alignment vertical="center" wrapText="1"/>
    </xf>
    <xf numFmtId="0" fontId="26" fillId="12" borderId="6" xfId="0" applyFont="1" applyFill="1" applyBorder="1" applyAlignment="1">
      <alignment vertical="center" wrapText="1"/>
    </xf>
    <xf numFmtId="181" fontId="32" fillId="0" borderId="6" xfId="0" applyNumberFormat="1" applyFont="1" applyBorder="1" applyAlignment="1">
      <alignment vertical="center" wrapText="1"/>
    </xf>
    <xf numFmtId="181" fontId="33" fillId="0" borderId="6" xfId="0" applyNumberFormat="1" applyFont="1" applyBorder="1" applyAlignment="1">
      <alignment vertical="center" wrapText="1"/>
    </xf>
    <xf numFmtId="177" fontId="32" fillId="0" borderId="6" xfId="0" applyNumberFormat="1" applyFont="1" applyBorder="1" applyAlignment="1">
      <alignment vertical="center" wrapText="1"/>
    </xf>
    <xf numFmtId="177" fontId="33" fillId="0" borderId="6" xfId="0" applyNumberFormat="1" applyFont="1" applyBorder="1" applyAlignment="1">
      <alignment vertical="center" wrapText="1"/>
    </xf>
    <xf numFmtId="176" fontId="32" fillId="0" borderId="6" xfId="0" applyNumberFormat="1" applyFont="1" applyBorder="1" applyAlignment="1">
      <alignment vertical="center" wrapText="1"/>
    </xf>
    <xf numFmtId="176" fontId="33" fillId="0" borderId="6" xfId="0" applyNumberFormat="1" applyFont="1" applyBorder="1" applyAlignment="1">
      <alignment vertical="center" wrapText="1"/>
    </xf>
    <xf numFmtId="176" fontId="0" fillId="0" borderId="6" xfId="0" applyNumberFormat="1" applyBorder="1" applyAlignment="1">
      <alignment vertical="center" wrapText="1"/>
    </xf>
    <xf numFmtId="0" fontId="34" fillId="0" borderId="0" xfId="0" applyFont="1"/>
    <xf numFmtId="0" fontId="34" fillId="0" borderId="0" xfId="0" applyFont="1" applyAlignment="1">
      <alignment vertical="center" wrapText="1"/>
    </xf>
    <xf numFmtId="0" fontId="27" fillId="0" borderId="6" xfId="0" applyFont="1" applyBorder="1" applyAlignment="1">
      <alignment vertical="center" wrapText="1"/>
    </xf>
    <xf numFmtId="177" fontId="27" fillId="0" borderId="6" xfId="0" applyNumberFormat="1" applyFont="1" applyBorder="1" applyAlignment="1">
      <alignment vertical="center" wrapText="1"/>
    </xf>
    <xf numFmtId="176" fontId="27" fillId="0" borderId="6" xfId="0" applyNumberFormat="1" applyFont="1" applyBorder="1" applyAlignment="1">
      <alignment vertical="center" wrapText="1"/>
    </xf>
    <xf numFmtId="178" fontId="27" fillId="0" borderId="6" xfId="0" applyNumberFormat="1" applyFont="1" applyBorder="1" applyAlignment="1">
      <alignment vertical="center" wrapText="1"/>
    </xf>
    <xf numFmtId="0" fontId="28" fillId="12" borderId="6" xfId="0" applyFont="1" applyFill="1" applyBorder="1" applyAlignment="1">
      <alignment vertical="center"/>
    </xf>
    <xf numFmtId="0" fontId="29" fillId="0" borderId="6" xfId="0" applyFont="1" applyBorder="1" applyAlignment="1">
      <alignment vertical="center"/>
    </xf>
    <xf numFmtId="2" fontId="29" fillId="0" borderId="6" xfId="0" applyNumberFormat="1" applyFont="1" applyBorder="1" applyAlignment="1">
      <alignment vertical="center"/>
    </xf>
    <xf numFmtId="10" fontId="29" fillId="0" borderId="6" xfId="0" applyNumberFormat="1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0" fillId="0" borderId="5" xfId="0" applyBorder="1"/>
    <xf numFmtId="0" fontId="3" fillId="3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0" fillId="0" borderId="0" xfId="0"/>
    <xf numFmtId="0" fontId="31" fillId="13" borderId="6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0" fillId="12" borderId="6" xfId="0" applyFont="1" applyFill="1" applyBorder="1" applyAlignment="1">
      <alignment vertical="center" wrapText="1"/>
    </xf>
    <xf numFmtId="0" fontId="17" fillId="9" borderId="5" xfId="0" applyFont="1" applyFill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5" fillId="8" borderId="5" xfId="0" applyFont="1" applyFill="1" applyBorder="1" applyAlignment="1">
      <alignment vertical="center" wrapText="1"/>
    </xf>
    <xf numFmtId="0" fontId="20" fillId="10" borderId="5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5" fillId="11" borderId="5" xfId="0" applyFont="1" applyFill="1" applyBorder="1" applyAlignment="1">
      <alignment vertical="center" wrapText="1"/>
    </xf>
    <xf numFmtId="0" fontId="11" fillId="0" borderId="5" xfId="0" applyFont="1" applyBorder="1" applyAlignment="1">
      <alignment vertical="center"/>
    </xf>
    <xf numFmtId="0" fontId="10" fillId="6" borderId="0" xfId="0" applyFont="1" applyFill="1" applyAlignment="1">
      <alignment horizontal="center" vertical="center" wrapText="1"/>
    </xf>
    <xf numFmtId="0" fontId="11" fillId="7" borderId="5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 wrapText="1"/>
    </xf>
    <xf numFmtId="0" fontId="7" fillId="5" borderId="5" xfId="0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1"/>
  <c:style val="2"/>
  <c:chart>
    <c:title>
      <c:tx>
        <c:rich>
          <a:bodyPr/>
          <a:lstStyle/>
          <a:p>
            <a:pPr>
              <a:defRPr/>
            </a:pPr>
            <a:r>
              <a:t>重仓组合相对中证800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破位触发_T!$C$1</c:f>
              <c:strCache>
                <c:ptCount val="1"/>
                <c:pt idx="0">
                  <c:v>重仓组合净值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strRef>
              <c:f>破位触发_T!$B$2:$B$20</c:f>
              <c:strCache>
                <c:ptCount val="19"/>
                <c:pt idx="0">
                  <c:v>20260423</c:v>
                </c:pt>
                <c:pt idx="1">
                  <c:v>20260424</c:v>
                </c:pt>
                <c:pt idx="2">
                  <c:v>20260427</c:v>
                </c:pt>
                <c:pt idx="3">
                  <c:v>20260428</c:v>
                </c:pt>
                <c:pt idx="4">
                  <c:v>20260429</c:v>
                </c:pt>
                <c:pt idx="5">
                  <c:v>20260430</c:v>
                </c:pt>
                <c:pt idx="6">
                  <c:v>20260506</c:v>
                </c:pt>
                <c:pt idx="7">
                  <c:v>20260507</c:v>
                </c:pt>
                <c:pt idx="8">
                  <c:v>20260508</c:v>
                </c:pt>
                <c:pt idx="9">
                  <c:v>20260511</c:v>
                </c:pt>
                <c:pt idx="10">
                  <c:v>20260512</c:v>
                </c:pt>
                <c:pt idx="11">
                  <c:v>20260513</c:v>
                </c:pt>
                <c:pt idx="12">
                  <c:v>20260514</c:v>
                </c:pt>
                <c:pt idx="13">
                  <c:v>20260515</c:v>
                </c:pt>
                <c:pt idx="14">
                  <c:v>20260518</c:v>
                </c:pt>
                <c:pt idx="15">
                  <c:v>20260519</c:v>
                </c:pt>
                <c:pt idx="16">
                  <c:v>20260520</c:v>
                </c:pt>
                <c:pt idx="17">
                  <c:v>20260521</c:v>
                </c:pt>
                <c:pt idx="18">
                  <c:v>20260522</c:v>
                </c:pt>
              </c:strCache>
            </c:strRef>
          </c:cat>
          <c:val>
            <c:numRef>
              <c:f>破位触发_T!$C$2:$C$20</c:f>
              <c:numCache>
                <c:formatCode>0.00</c:formatCode>
                <c:ptCount val="19"/>
                <c:pt idx="0">
                  <c:v>1</c:v>
                </c:pt>
                <c:pt idx="1">
                  <c:v>0.9930888483486312</c:v>
                </c:pt>
                <c:pt idx="2">
                  <c:v>1.003120446957114</c:v>
                </c:pt>
                <c:pt idx="3">
                  <c:v>0.99672849293329202</c:v>
                </c:pt>
                <c:pt idx="4">
                  <c:v>1.0030730996851751</c:v>
                </c:pt>
                <c:pt idx="5">
                  <c:v>1.0177852852696301</c:v>
                </c:pt>
                <c:pt idx="6">
                  <c:v>1.050351519144417</c:v>
                </c:pt>
                <c:pt idx="7">
                  <c:v>1.074714739962745</c:v>
                </c:pt>
                <c:pt idx="8">
                  <c:v>1.0557360680089329</c:v>
                </c:pt>
                <c:pt idx="9">
                  <c:v>1.0832844823606991</c:v>
                </c:pt>
                <c:pt idx="10">
                  <c:v>1.102921073319354</c:v>
                </c:pt>
                <c:pt idx="11">
                  <c:v>1.124404639801784</c:v>
                </c:pt>
                <c:pt idx="12">
                  <c:v>1.095150353498991</c:v>
                </c:pt>
                <c:pt idx="13">
                  <c:v>1.0827259172097301</c:v>
                </c:pt>
                <c:pt idx="14">
                  <c:v>1.085022972250568</c:v>
                </c:pt>
                <c:pt idx="15">
                  <c:v>1.098999831715308</c:v>
                </c:pt>
                <c:pt idx="16">
                  <c:v>1.118139218429548</c:v>
                </c:pt>
                <c:pt idx="17">
                  <c:v>1.085583492580642</c:v>
                </c:pt>
                <c:pt idx="18">
                  <c:v>1.1170019702069229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313-5C42-A15C-1F81BDFB6656}"/>
            </c:ext>
          </c:extLst>
        </c:ser>
        <c:ser>
          <c:idx val="1"/>
          <c:order val="1"/>
          <c:tx>
            <c:strRef>
              <c:f>破位触发_T!$D$1</c:f>
              <c:strCache>
                <c:ptCount val="1"/>
                <c:pt idx="0">
                  <c:v>中证800净值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strRef>
              <c:f>破位触发_T!$B$2:$B$20</c:f>
              <c:strCache>
                <c:ptCount val="19"/>
                <c:pt idx="0">
                  <c:v>20260423</c:v>
                </c:pt>
                <c:pt idx="1">
                  <c:v>20260424</c:v>
                </c:pt>
                <c:pt idx="2">
                  <c:v>20260427</c:v>
                </c:pt>
                <c:pt idx="3">
                  <c:v>20260428</c:v>
                </c:pt>
                <c:pt idx="4">
                  <c:v>20260429</c:v>
                </c:pt>
                <c:pt idx="5">
                  <c:v>20260430</c:v>
                </c:pt>
                <c:pt idx="6">
                  <c:v>20260506</c:v>
                </c:pt>
                <c:pt idx="7">
                  <c:v>20260507</c:v>
                </c:pt>
                <c:pt idx="8">
                  <c:v>20260508</c:v>
                </c:pt>
                <c:pt idx="9">
                  <c:v>20260511</c:v>
                </c:pt>
                <c:pt idx="10">
                  <c:v>20260512</c:v>
                </c:pt>
                <c:pt idx="11">
                  <c:v>20260513</c:v>
                </c:pt>
                <c:pt idx="12">
                  <c:v>20260514</c:v>
                </c:pt>
                <c:pt idx="13">
                  <c:v>20260515</c:v>
                </c:pt>
                <c:pt idx="14">
                  <c:v>20260518</c:v>
                </c:pt>
                <c:pt idx="15">
                  <c:v>20260519</c:v>
                </c:pt>
                <c:pt idx="16">
                  <c:v>20260520</c:v>
                </c:pt>
                <c:pt idx="17">
                  <c:v>20260521</c:v>
                </c:pt>
                <c:pt idx="18">
                  <c:v>20260522</c:v>
                </c:pt>
              </c:strCache>
            </c:strRef>
          </c:cat>
          <c:val>
            <c:numRef>
              <c:f>破位触发_T!$D$2:$D$20</c:f>
              <c:numCache>
                <c:formatCode>0.00</c:formatCode>
                <c:ptCount val="19"/>
                <c:pt idx="0">
                  <c:v>1</c:v>
                </c:pt>
                <c:pt idx="1">
                  <c:v>0.99583875062645677</c:v>
                </c:pt>
                <c:pt idx="2">
                  <c:v>0.9978374003168734</c:v>
                </c:pt>
                <c:pt idx="3">
                  <c:v>0.99266034759291255</c:v>
                </c:pt>
                <c:pt idx="4">
                  <c:v>1.005210844793766</c:v>
                </c:pt>
                <c:pt idx="5">
                  <c:v>1.005001449013603</c:v>
                </c:pt>
                <c:pt idx="6">
                  <c:v>1.023647378693846</c:v>
                </c:pt>
                <c:pt idx="7">
                  <c:v>1.030875207370761</c:v>
                </c:pt>
                <c:pt idx="8">
                  <c:v>1.0265176448140969</c:v>
                </c:pt>
                <c:pt idx="9">
                  <c:v>1.04345918117454</c:v>
                </c:pt>
                <c:pt idx="10">
                  <c:v>1.041041090433164</c:v>
                </c:pt>
                <c:pt idx="11">
                  <c:v>1.0531030222228039</c:v>
                </c:pt>
                <c:pt idx="12">
                  <c:v>1.032059117453942</c:v>
                </c:pt>
                <c:pt idx="13">
                  <c:v>1.0192410115553101</c:v>
                </c:pt>
                <c:pt idx="14">
                  <c:v>1.0159678571168109</c:v>
                </c:pt>
                <c:pt idx="15">
                  <c:v>1.0213962441589679</c:v>
                </c:pt>
                <c:pt idx="16">
                  <c:v>1.0220476647072529</c:v>
                </c:pt>
                <c:pt idx="17">
                  <c:v>1.003812769813486</c:v>
                </c:pt>
                <c:pt idx="18">
                  <c:v>1.0184767837624671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313-5C42-A15C-1F81BDFB6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日期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净值</a:t>
                </a:r>
              </a:p>
            </c:rich>
          </c:tx>
          <c:overlay val="1"/>
        </c:title>
        <c:numFmt formatCode="0.0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</xdr:row>
      <xdr:rowOff>0</xdr:rowOff>
    </xdr:from>
    <xdr:ext cx="5400000" cy="288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showGridLines="0" tabSelected="1" workbookViewId="0">
      <pane ySplit="6" topLeftCell="A7" activePane="bottomLeft" state="frozen"/>
      <selection pane="bottomLeft" sqref="A1:F1"/>
    </sheetView>
  </sheetViews>
  <sheetFormatPr baseColWidth="10" defaultColWidth="8.83203125" defaultRowHeight="14"/>
  <cols>
    <col min="1" max="1" width="33" customWidth="1"/>
    <col min="2" max="2" width="22" customWidth="1"/>
    <col min="3" max="3" width="20" customWidth="1"/>
    <col min="4" max="5" width="16" customWidth="1"/>
    <col min="6" max="6" width="34" customWidth="1"/>
  </cols>
  <sheetData>
    <row r="1" spans="1:6" ht="31" customHeight="1">
      <c r="A1" s="84" t="s">
        <v>0</v>
      </c>
      <c r="B1" s="82"/>
      <c r="C1" s="82"/>
      <c r="D1" s="82"/>
      <c r="E1" s="82"/>
      <c r="F1" s="82"/>
    </row>
    <row r="2" spans="1:6" ht="28" customHeight="1">
      <c r="A2" s="2" t="s">
        <v>1</v>
      </c>
      <c r="B2" s="2" t="s">
        <v>2</v>
      </c>
      <c r="C2" s="2"/>
      <c r="D2" s="2" t="s">
        <v>3</v>
      </c>
      <c r="E2" s="2" t="s">
        <v>4</v>
      </c>
      <c r="F2" s="2"/>
    </row>
    <row r="3" spans="1:6">
      <c r="A3" s="2"/>
      <c r="B3" s="2"/>
      <c r="C3" s="2"/>
      <c r="D3" s="2"/>
      <c r="E3" s="2"/>
      <c r="F3" s="2"/>
    </row>
    <row r="4" spans="1:6">
      <c r="A4" s="2" t="s">
        <v>5</v>
      </c>
      <c r="B4" s="81" t="str">
        <f>IF(AND(E8&gt;=参数!$B$7,E9&gt;=参数!$B$7),"接近2021可见层抱团强度，进入高警戒",IF(AND(E8&gt;=参数!$B$6,E9&gt;=参数!$B$6),"拥挤升温但未达到2021顶部强度","当前未达到2021顶部的主动公募抱团强度"))</f>
        <v>当前未达到2021顶部的主动公募抱团强度</v>
      </c>
      <c r="C4" s="82"/>
      <c r="D4" s="82"/>
      <c r="E4" s="82"/>
      <c r="F4" s="82"/>
    </row>
    <row r="5" spans="1:6">
      <c r="A5" s="2"/>
      <c r="B5" s="2"/>
      <c r="C5" s="2"/>
      <c r="D5" s="2"/>
      <c r="E5" s="2"/>
      <c r="F5" s="2"/>
    </row>
    <row r="6" spans="1:6">
      <c r="A6" s="83" t="s">
        <v>6</v>
      </c>
      <c r="B6" s="82"/>
      <c r="C6" s="82"/>
      <c r="D6" s="82"/>
      <c r="E6" s="82"/>
      <c r="F6" s="82"/>
    </row>
    <row r="7" spans="1:6">
      <c r="A7" s="1" t="s">
        <v>7</v>
      </c>
      <c r="B7" s="1" t="s">
        <v>8</v>
      </c>
      <c r="C7" s="1" t="s">
        <v>9</v>
      </c>
      <c r="D7" s="1" t="s">
        <v>10</v>
      </c>
      <c r="E7" s="1" t="s">
        <v>11</v>
      </c>
      <c r="F7" s="1" t="s">
        <v>12</v>
      </c>
    </row>
    <row r="8" spans="1:6">
      <c r="A8" s="2" t="s">
        <v>13</v>
      </c>
      <c r="B8" s="4">
        <v>0.3036034814832077</v>
      </c>
      <c r="C8" s="4">
        <v>0.41365376954309491</v>
      </c>
      <c r="D8" s="4">
        <f t="shared" ref="D8:D13" si="0">B8-C8</f>
        <v>-0.1100502880598872</v>
      </c>
      <c r="E8" s="4">
        <f t="shared" ref="E8:E13" si="1">IFERROR(B8/C8,"")</f>
        <v>0.73395555374378851</v>
      </c>
      <c r="F8" s="2" t="s">
        <v>14</v>
      </c>
    </row>
    <row r="9" spans="1:6">
      <c r="A9" s="2" t="s">
        <v>15</v>
      </c>
      <c r="B9" s="4">
        <v>8.9532231904442157E-3</v>
      </c>
      <c r="C9" s="4">
        <v>1.342677442948813E-2</v>
      </c>
      <c r="D9" s="4">
        <f t="shared" si="0"/>
        <v>-4.4735512390439141E-3</v>
      </c>
      <c r="E9" s="4">
        <f t="shared" si="1"/>
        <v>0.66681861957708788</v>
      </c>
      <c r="F9" s="2" t="s">
        <v>16</v>
      </c>
    </row>
    <row r="10" spans="1:6">
      <c r="A10" s="2" t="s">
        <v>17</v>
      </c>
      <c r="B10" s="4">
        <v>9.4811576980478818E-2</v>
      </c>
      <c r="C10" s="4">
        <v>0.17516794012505951</v>
      </c>
      <c r="D10" s="4">
        <f t="shared" si="0"/>
        <v>-8.0356363144580695E-2</v>
      </c>
      <c r="E10" s="4">
        <f t="shared" si="1"/>
        <v>0.54126101450293351</v>
      </c>
      <c r="F10" s="2" t="s">
        <v>18</v>
      </c>
    </row>
    <row r="11" spans="1:6">
      <c r="A11" s="2" t="s">
        <v>19</v>
      </c>
      <c r="B11" s="4">
        <v>0.18220145505034591</v>
      </c>
      <c r="C11" s="4">
        <v>0.27179161641704619</v>
      </c>
      <c r="D11" s="4">
        <f t="shared" si="0"/>
        <v>-8.9590161366700283E-2</v>
      </c>
      <c r="E11" s="4">
        <f t="shared" si="1"/>
        <v>0.6703718733206615</v>
      </c>
      <c r="F11" s="2" t="s">
        <v>20</v>
      </c>
    </row>
    <row r="12" spans="1:6">
      <c r="A12" s="2" t="s">
        <v>21</v>
      </c>
      <c r="B12" s="4">
        <v>1.3394758558861539</v>
      </c>
      <c r="C12" s="4">
        <v>1.1298883888832769</v>
      </c>
      <c r="D12" s="4">
        <f t="shared" si="0"/>
        <v>0.209587467002877</v>
      </c>
      <c r="E12" s="4">
        <f t="shared" si="1"/>
        <v>1.1854939559207458</v>
      </c>
      <c r="F12" s="2" t="s">
        <v>22</v>
      </c>
    </row>
    <row r="13" spans="1:6">
      <c r="A13" s="2" t="s">
        <v>23</v>
      </c>
      <c r="B13" s="5">
        <v>18.535555683260529</v>
      </c>
      <c r="C13" s="5">
        <v>56.566326831854703</v>
      </c>
      <c r="D13" s="5">
        <f t="shared" si="0"/>
        <v>-38.03077114859417</v>
      </c>
      <c r="E13" s="5">
        <f t="shared" si="1"/>
        <v>0.32767826234074005</v>
      </c>
      <c r="F13" s="2" t="s">
        <v>24</v>
      </c>
    </row>
    <row r="14" spans="1:6">
      <c r="A14" s="2"/>
      <c r="B14" s="2"/>
      <c r="C14" s="2"/>
      <c r="D14" s="2"/>
      <c r="E14" s="2"/>
      <c r="F14" s="2"/>
    </row>
    <row r="15" spans="1:6">
      <c r="A15" s="2"/>
      <c r="B15" s="2"/>
      <c r="C15" s="2"/>
      <c r="D15" s="2"/>
      <c r="E15" s="2"/>
      <c r="F15" s="2"/>
    </row>
    <row r="16" spans="1:6">
      <c r="A16" s="83" t="s">
        <v>25</v>
      </c>
      <c r="B16" s="82"/>
      <c r="C16" s="82"/>
      <c r="D16" s="82"/>
      <c r="E16" s="82"/>
      <c r="F16" s="82"/>
    </row>
    <row r="17" spans="1:6">
      <c r="A17" s="1" t="s">
        <v>26</v>
      </c>
      <c r="B17" s="1" t="s">
        <v>27</v>
      </c>
      <c r="C17" s="1" t="s">
        <v>13</v>
      </c>
      <c r="D17" s="1" t="s">
        <v>15</v>
      </c>
      <c r="E17" s="1" t="s">
        <v>28</v>
      </c>
      <c r="F17" s="1" t="s">
        <v>29</v>
      </c>
    </row>
    <row r="18" spans="1:6">
      <c r="A18" s="2" t="s">
        <v>30</v>
      </c>
      <c r="B18" s="4">
        <v>0.3235294117647059</v>
      </c>
      <c r="C18" s="4">
        <v>0.34066439026184198</v>
      </c>
      <c r="D18" s="4">
        <v>1.016246563176856E-2</v>
      </c>
      <c r="E18" s="4">
        <v>0.1618191906884909</v>
      </c>
      <c r="F18" s="2" t="s">
        <v>31</v>
      </c>
    </row>
    <row r="19" spans="1:6">
      <c r="A19" s="2" t="s">
        <v>32</v>
      </c>
      <c r="B19" s="4">
        <v>0.40625</v>
      </c>
      <c r="C19" s="4">
        <v>0.22605426158108161</v>
      </c>
      <c r="D19" s="4">
        <v>4.2817277900895172E-3</v>
      </c>
      <c r="E19" s="4">
        <v>0.23260860810389231</v>
      </c>
      <c r="F19" s="2" t="s">
        <v>33</v>
      </c>
    </row>
    <row r="20" spans="1:6">
      <c r="A20" s="2" t="s">
        <v>34</v>
      </c>
      <c r="B20" s="4">
        <v>0.78125</v>
      </c>
      <c r="C20" s="4">
        <v>0.28383685393597952</v>
      </c>
      <c r="D20" s="4">
        <v>6.5961255834311944E-3</v>
      </c>
      <c r="E20" s="4">
        <v>0.26518822243791729</v>
      </c>
      <c r="F20" s="2" t="s">
        <v>35</v>
      </c>
    </row>
    <row r="21" spans="1:6">
      <c r="A21" s="2"/>
      <c r="B21" s="2"/>
      <c r="C21" s="2"/>
      <c r="D21" s="2"/>
      <c r="E21" s="2"/>
      <c r="F21" s="2"/>
    </row>
    <row r="22" spans="1:6">
      <c r="A22" s="2"/>
      <c r="B22" s="2"/>
      <c r="C22" s="2"/>
      <c r="D22" s="2"/>
      <c r="E22" s="2"/>
      <c r="F22" s="2"/>
    </row>
    <row r="23" spans="1:6">
      <c r="A23" s="83" t="s">
        <v>36</v>
      </c>
      <c r="B23" s="82"/>
      <c r="C23" s="82"/>
      <c r="D23" s="82"/>
      <c r="E23" s="82"/>
      <c r="F23" s="82"/>
    </row>
    <row r="24" spans="1:6">
      <c r="A24" s="1" t="s">
        <v>37</v>
      </c>
      <c r="B24" s="1" t="s">
        <v>38</v>
      </c>
      <c r="C24" s="1" t="s">
        <v>39</v>
      </c>
      <c r="D24" s="1" t="s">
        <v>40</v>
      </c>
      <c r="E24" s="1" t="s">
        <v>41</v>
      </c>
      <c r="F24" s="1" t="s">
        <v>42</v>
      </c>
    </row>
    <row r="25" spans="1:6">
      <c r="A25" s="2" t="s">
        <v>43</v>
      </c>
      <c r="B25" s="4">
        <v>0.11700197020692291</v>
      </c>
      <c r="C25" s="4">
        <v>1.8476783762466802E-2</v>
      </c>
      <c r="D25" s="4">
        <v>9.8525186444456E-2</v>
      </c>
      <c r="E25" s="2" t="str">
        <f>IF(D25&lt;参数!$B$8,"破位预警",IF(D25&lt;0,"相对转弱","未触发"))</f>
        <v>未触发</v>
      </c>
      <c r="F25" s="2" t="s">
        <v>44</v>
      </c>
    </row>
    <row r="26" spans="1:6">
      <c r="A26" s="2" t="s">
        <v>45</v>
      </c>
      <c r="B26" s="4">
        <v>-0.22610210920647469</v>
      </c>
      <c r="C26" s="4">
        <v>-0.1120680810536368</v>
      </c>
      <c r="D26" s="4">
        <v>-0.1140340281528379</v>
      </c>
      <c r="E26" s="2" t="str">
        <f>IF(D26&lt;参数!$B$8,"显著破位",IF(D26&lt;0,"相对转弱","未触发"))</f>
        <v>显著破位</v>
      </c>
      <c r="F26" s="2" t="s">
        <v>46</v>
      </c>
    </row>
    <row r="27" spans="1:6">
      <c r="A27" s="2"/>
      <c r="B27" s="2"/>
      <c r="C27" s="2"/>
      <c r="D27" s="2"/>
      <c r="E27" s="2"/>
      <c r="F27" s="2"/>
    </row>
    <row r="28" spans="1:6">
      <c r="A28" s="2"/>
      <c r="B28" s="2"/>
      <c r="C28" s="2"/>
      <c r="D28" s="2"/>
      <c r="E28" s="2"/>
      <c r="F28" s="2"/>
    </row>
    <row r="29" spans="1:6" ht="28" customHeight="1">
      <c r="A29" s="3" t="s">
        <v>29</v>
      </c>
      <c r="B29" s="83" t="s">
        <v>47</v>
      </c>
      <c r="C29" s="85"/>
      <c r="D29" s="85"/>
      <c r="E29" s="85"/>
      <c r="F29" s="85"/>
    </row>
    <row r="30" spans="1:6" ht="28" customHeight="1">
      <c r="A30" s="2"/>
      <c r="B30" s="82"/>
      <c r="C30" s="82"/>
      <c r="D30" s="82"/>
      <c r="E30" s="82"/>
      <c r="F30" s="82"/>
    </row>
  </sheetData>
  <mergeCells count="6">
    <mergeCell ref="B29:F30"/>
    <mergeCell ref="B4:F4"/>
    <mergeCell ref="A16:F16"/>
    <mergeCell ref="A1:F1"/>
    <mergeCell ref="A23:F23"/>
    <mergeCell ref="A6:F6"/>
  </mergeCells>
  <phoneticPr fontId="4" type="noConversion"/>
  <conditionalFormatting sqref="E8:E1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01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4"/>
  <cols>
    <col min="1" max="1" width="11" customWidth="1"/>
    <col min="2" max="2" width="8" customWidth="1"/>
    <col min="3" max="3" width="10" customWidth="1"/>
    <col min="4" max="4" width="20" customWidth="1"/>
    <col min="5" max="5" width="23" customWidth="1"/>
    <col min="6" max="6" width="8" customWidth="1"/>
    <col min="7" max="7" width="22" customWidth="1"/>
    <col min="8" max="8" width="9" customWidth="1"/>
    <col min="9" max="9" width="12" customWidth="1"/>
    <col min="10" max="10" width="20" customWidth="1"/>
  </cols>
  <sheetData>
    <row r="1" spans="1:10" ht="25" customHeight="1">
      <c r="A1" s="6" t="s">
        <v>281</v>
      </c>
      <c r="B1" s="6" t="s">
        <v>282</v>
      </c>
      <c r="C1" s="6" t="s">
        <v>283</v>
      </c>
      <c r="D1" s="6" t="s">
        <v>218</v>
      </c>
      <c r="E1" s="6" t="s">
        <v>284</v>
      </c>
      <c r="F1" s="6" t="s">
        <v>285</v>
      </c>
      <c r="G1" s="6" t="s">
        <v>286</v>
      </c>
      <c r="H1" s="6" t="s">
        <v>287</v>
      </c>
      <c r="I1" s="6" t="s">
        <v>288</v>
      </c>
      <c r="J1" s="6" t="s">
        <v>289</v>
      </c>
    </row>
    <row r="2" spans="1:10">
      <c r="A2" s="7" t="s">
        <v>290</v>
      </c>
      <c r="B2" s="7" t="s">
        <v>291</v>
      </c>
      <c r="C2" s="7" t="s">
        <v>86</v>
      </c>
      <c r="D2" s="9">
        <v>761.09934227220003</v>
      </c>
      <c r="E2" s="8">
        <v>4.4807885927608163E-2</v>
      </c>
      <c r="F2" s="7">
        <v>1178</v>
      </c>
      <c r="G2" s="8">
        <v>0.15941071433378101</v>
      </c>
      <c r="H2" s="9">
        <v>33.442900000000002</v>
      </c>
      <c r="I2" s="9">
        <v>77.3232</v>
      </c>
      <c r="J2" s="9">
        <v>22.82893914374343</v>
      </c>
    </row>
    <row r="3" spans="1:10">
      <c r="A3" s="7" t="s">
        <v>292</v>
      </c>
      <c r="B3" s="7" t="s">
        <v>293</v>
      </c>
      <c r="C3" s="7" t="s">
        <v>89</v>
      </c>
      <c r="D3" s="9">
        <v>760.47662197699992</v>
      </c>
      <c r="E3" s="8">
        <v>4.4771224773929023E-2</v>
      </c>
      <c r="F3" s="7">
        <v>1522</v>
      </c>
      <c r="G3" s="8">
        <v>6.7219980225709866E-2</v>
      </c>
      <c r="H3" s="9">
        <v>5.2839</v>
      </c>
      <c r="I3" s="9">
        <v>24.085999999999999</v>
      </c>
      <c r="J3" s="9">
        <v>27.299383427226871</v>
      </c>
    </row>
    <row r="4" spans="1:10">
      <c r="A4" s="7" t="s">
        <v>294</v>
      </c>
      <c r="B4" s="7" t="s">
        <v>295</v>
      </c>
      <c r="C4" s="7" t="s">
        <v>86</v>
      </c>
      <c r="D4" s="9">
        <v>676.78754553120007</v>
      </c>
      <c r="E4" s="8">
        <v>3.9844232484623959E-2</v>
      </c>
      <c r="F4" s="7">
        <v>1008</v>
      </c>
      <c r="G4" s="8">
        <v>0.17897133026760129</v>
      </c>
      <c r="H4" s="9">
        <v>29.6082</v>
      </c>
      <c r="I4" s="9">
        <v>56.266500000000001</v>
      </c>
      <c r="J4" s="9">
        <v>18.49324467140038</v>
      </c>
    </row>
    <row r="5" spans="1:10">
      <c r="A5" s="7" t="s">
        <v>296</v>
      </c>
      <c r="B5" s="7" t="s">
        <v>297</v>
      </c>
      <c r="C5" s="7" t="s">
        <v>100</v>
      </c>
      <c r="D5" s="9">
        <v>318.228745</v>
      </c>
      <c r="E5" s="8">
        <v>1.8734948925689981E-2</v>
      </c>
      <c r="F5" s="7">
        <v>811</v>
      </c>
      <c r="G5" s="8">
        <v>4.0407459036641308E-2</v>
      </c>
      <c r="H5" s="9">
        <v>5.9641999999999999</v>
      </c>
      <c r="I5" s="9">
        <v>19.533100000000001</v>
      </c>
      <c r="J5" s="9">
        <v>28.47751000091915</v>
      </c>
    </row>
    <row r="6" spans="1:10">
      <c r="A6" s="7" t="s">
        <v>298</v>
      </c>
      <c r="B6" s="7" t="s">
        <v>299</v>
      </c>
      <c r="C6" s="7" t="s">
        <v>92</v>
      </c>
      <c r="D6" s="9">
        <v>266.55782915700001</v>
      </c>
      <c r="E6" s="8">
        <v>1.569294852669325E-2</v>
      </c>
      <c r="F6" s="7">
        <v>367</v>
      </c>
      <c r="G6" s="8">
        <v>0.21127257809504671</v>
      </c>
      <c r="H6" s="9">
        <v>17.8446</v>
      </c>
      <c r="I6" s="9">
        <v>198.01070000000001</v>
      </c>
      <c r="J6" s="9">
        <v>15.061480127496189</v>
      </c>
    </row>
    <row r="7" spans="1:10">
      <c r="A7" s="7" t="s">
        <v>300</v>
      </c>
      <c r="B7" s="7" t="s">
        <v>301</v>
      </c>
      <c r="C7" s="7" t="s">
        <v>98</v>
      </c>
      <c r="D7" s="9">
        <v>251.628966152</v>
      </c>
      <c r="E7" s="8">
        <v>1.4814047766432579E-2</v>
      </c>
      <c r="F7" s="7">
        <v>864</v>
      </c>
      <c r="G7" s="8">
        <v>5.2970074744075821E-2</v>
      </c>
      <c r="H7" s="9">
        <v>4.1730999999999998</v>
      </c>
      <c r="I7" s="9">
        <v>13.344900000000001</v>
      </c>
      <c r="J7" s="9">
        <v>13.103434101679101</v>
      </c>
    </row>
    <row r="8" spans="1:10">
      <c r="A8" s="7" t="s">
        <v>302</v>
      </c>
      <c r="B8" s="7" t="s">
        <v>303</v>
      </c>
      <c r="C8" s="7" t="s">
        <v>95</v>
      </c>
      <c r="D8" s="9">
        <v>189.93682119600001</v>
      </c>
      <c r="E8" s="8">
        <v>1.118207170196071E-2</v>
      </c>
      <c r="F8" s="7">
        <v>448</v>
      </c>
      <c r="G8" s="8">
        <v>9.3238982787584995E-2</v>
      </c>
      <c r="H8" s="9">
        <v>3.6837</v>
      </c>
      <c r="I8" s="9">
        <v>15.4123</v>
      </c>
      <c r="J8" s="9">
        <v>24.229575147674069</v>
      </c>
    </row>
    <row r="9" spans="1:10">
      <c r="A9" s="7" t="s">
        <v>304</v>
      </c>
      <c r="B9" s="7" t="s">
        <v>305</v>
      </c>
      <c r="C9" s="7" t="s">
        <v>92</v>
      </c>
      <c r="D9" s="9">
        <v>179.3135013216</v>
      </c>
      <c r="E9" s="8">
        <v>1.055664939679418E-2</v>
      </c>
      <c r="F9" s="7">
        <v>434</v>
      </c>
      <c r="G9" s="8">
        <v>8.0219376903314321E-2</v>
      </c>
      <c r="H9" s="9">
        <v>5.9713000000000003</v>
      </c>
      <c r="I9" s="9">
        <v>30.640699999999999</v>
      </c>
      <c r="J9" s="9">
        <v>10.31166934799127</v>
      </c>
    </row>
    <row r="10" spans="1:10">
      <c r="A10" s="7" t="s">
        <v>306</v>
      </c>
      <c r="B10" s="7" t="s">
        <v>307</v>
      </c>
      <c r="C10" s="7" t="s">
        <v>92</v>
      </c>
      <c r="D10" s="9">
        <v>168.05636841</v>
      </c>
      <c r="E10" s="8">
        <v>9.8939128795492333E-3</v>
      </c>
      <c r="F10" s="7">
        <v>324</v>
      </c>
      <c r="G10" s="8">
        <v>9.638417117337264E-2</v>
      </c>
      <c r="H10" s="9">
        <v>12.3405</v>
      </c>
      <c r="I10" s="9">
        <v>86.963899999999995</v>
      </c>
      <c r="J10" s="9">
        <v>18.577866695120679</v>
      </c>
    </row>
    <row r="11" spans="1:10">
      <c r="A11" s="7" t="s">
        <v>308</v>
      </c>
      <c r="B11" s="7" t="s">
        <v>309</v>
      </c>
      <c r="C11" s="7" t="s">
        <v>310</v>
      </c>
      <c r="D11" s="9">
        <v>164.55339094499999</v>
      </c>
      <c r="E11" s="8">
        <v>9.6876835400386951E-3</v>
      </c>
      <c r="F11" s="7">
        <v>468</v>
      </c>
      <c r="G11" s="8">
        <v>4.5953677554563921E-2</v>
      </c>
      <c r="H11" s="9">
        <v>2.625</v>
      </c>
      <c r="I11" s="9">
        <v>13.823399999999999</v>
      </c>
      <c r="J11" s="9">
        <v>38.07520694640418</v>
      </c>
    </row>
    <row r="12" spans="1:10">
      <c r="A12" s="7" t="s">
        <v>311</v>
      </c>
      <c r="B12" s="7" t="s">
        <v>312</v>
      </c>
      <c r="C12" s="7" t="s">
        <v>92</v>
      </c>
      <c r="D12" s="9">
        <v>154.9015350592</v>
      </c>
      <c r="E12" s="8">
        <v>9.1194538313787068E-3</v>
      </c>
      <c r="F12" s="7">
        <v>255</v>
      </c>
      <c r="G12" s="8">
        <v>0.17095841217947819</v>
      </c>
      <c r="H12" s="9">
        <v>53.866199999999999</v>
      </c>
      <c r="I12" s="9">
        <v>372.89359999999999</v>
      </c>
      <c r="J12" s="9">
        <v>21.19264903723721</v>
      </c>
    </row>
    <row r="13" spans="1:10">
      <c r="A13" s="7" t="s">
        <v>313</v>
      </c>
      <c r="B13" s="7" t="s">
        <v>314</v>
      </c>
      <c r="C13" s="7" t="s">
        <v>86</v>
      </c>
      <c r="D13" s="9">
        <v>150.38472899999999</v>
      </c>
      <c r="E13" s="8">
        <v>8.8535377815059692E-3</v>
      </c>
      <c r="F13" s="7">
        <v>273</v>
      </c>
      <c r="G13" s="8">
        <v>0.115678743173404</v>
      </c>
      <c r="H13" s="9">
        <v>48.274999999999999</v>
      </c>
      <c r="I13" s="9">
        <v>133.63550000000001</v>
      </c>
      <c r="J13" s="9">
        <v>5.9682988720170327</v>
      </c>
    </row>
    <row r="14" spans="1:10">
      <c r="A14" s="7" t="s">
        <v>315</v>
      </c>
      <c r="B14" s="7" t="s">
        <v>316</v>
      </c>
      <c r="C14" s="7" t="s">
        <v>92</v>
      </c>
      <c r="D14" s="9">
        <v>147.60576639729999</v>
      </c>
      <c r="E14" s="8">
        <v>8.6899330687136445E-3</v>
      </c>
      <c r="F14" s="7">
        <v>257</v>
      </c>
      <c r="G14" s="8">
        <v>0.147810227347766</v>
      </c>
      <c r="H14" s="9">
        <v>13.8689</v>
      </c>
      <c r="I14" s="9">
        <v>51.026499999999999</v>
      </c>
      <c r="J14" s="9">
        <v>11.94144127291991</v>
      </c>
    </row>
    <row r="15" spans="1:10">
      <c r="A15" s="7" t="s">
        <v>317</v>
      </c>
      <c r="B15" s="7" t="s">
        <v>318</v>
      </c>
      <c r="C15" s="7" t="s">
        <v>95</v>
      </c>
      <c r="D15" s="9">
        <v>145.75639276000001</v>
      </c>
      <c r="E15" s="8">
        <v>8.581055661553795E-3</v>
      </c>
      <c r="F15" s="7">
        <v>321</v>
      </c>
      <c r="G15" s="8">
        <v>6.7888717612265767E-2</v>
      </c>
      <c r="H15" s="9">
        <v>5.2648000000000001</v>
      </c>
      <c r="I15" s="9">
        <v>41.257399999999997</v>
      </c>
      <c r="J15" s="9">
        <v>20.48407343587953</v>
      </c>
    </row>
    <row r="16" spans="1:10">
      <c r="A16" s="7" t="s">
        <v>319</v>
      </c>
      <c r="B16" s="7" t="s">
        <v>320</v>
      </c>
      <c r="C16" s="7" t="s">
        <v>86</v>
      </c>
      <c r="D16" s="9">
        <v>144.66488687739999</v>
      </c>
      <c r="E16" s="8">
        <v>8.5167958884066475E-3</v>
      </c>
      <c r="F16" s="7">
        <v>226</v>
      </c>
      <c r="G16" s="8">
        <v>0.15643279059474749</v>
      </c>
      <c r="H16" s="9">
        <v>5.5593000000000004</v>
      </c>
      <c r="I16" s="9">
        <v>55.8</v>
      </c>
      <c r="J16" s="9">
        <v>8.3109434379607521</v>
      </c>
    </row>
    <row r="17" spans="1:10">
      <c r="A17" s="7" t="s">
        <v>321</v>
      </c>
      <c r="B17" s="7" t="s">
        <v>322</v>
      </c>
      <c r="C17" s="7" t="s">
        <v>89</v>
      </c>
      <c r="D17" s="9">
        <v>139.05761451000001</v>
      </c>
      <c r="E17" s="8">
        <v>8.1866812678192714E-3</v>
      </c>
      <c r="F17" s="7">
        <v>344</v>
      </c>
      <c r="G17" s="8">
        <v>0.1243218214295166</v>
      </c>
      <c r="H17" s="9">
        <v>9.5703999999999994</v>
      </c>
      <c r="I17" s="9">
        <v>47.409799999999997</v>
      </c>
      <c r="J17" s="9">
        <v>30.313337604533899</v>
      </c>
    </row>
    <row r="18" spans="1:10">
      <c r="A18" s="7" t="s">
        <v>323</v>
      </c>
      <c r="B18" s="7" t="s">
        <v>324</v>
      </c>
      <c r="C18" s="7" t="s">
        <v>92</v>
      </c>
      <c r="D18" s="9">
        <v>136.98333441739999</v>
      </c>
      <c r="E18" s="8">
        <v>8.064563036191779E-3</v>
      </c>
      <c r="F18" s="7">
        <v>279</v>
      </c>
      <c r="G18" s="8">
        <v>9.2059364910677705E-2</v>
      </c>
      <c r="H18" s="9">
        <v>12.0756</v>
      </c>
      <c r="I18" s="9">
        <v>108.21429999999999</v>
      </c>
      <c r="J18" s="9">
        <v>15.985363998304569</v>
      </c>
    </row>
    <row r="19" spans="1:10">
      <c r="A19" s="7" t="s">
        <v>325</v>
      </c>
      <c r="B19" s="7" t="s">
        <v>326</v>
      </c>
      <c r="C19" s="7" t="s">
        <v>92</v>
      </c>
      <c r="D19" s="9">
        <v>134.789424306</v>
      </c>
      <c r="E19" s="8">
        <v>7.9354018760815128E-3</v>
      </c>
      <c r="F19" s="7">
        <v>249</v>
      </c>
      <c r="G19" s="8">
        <v>9.2429400086766408E-2</v>
      </c>
      <c r="H19" s="9">
        <v>13.0032</v>
      </c>
      <c r="I19" s="9">
        <v>114.322</v>
      </c>
      <c r="J19" s="9">
        <v>7.3807937923362879</v>
      </c>
    </row>
    <row r="20" spans="1:10">
      <c r="A20" s="7" t="s">
        <v>327</v>
      </c>
      <c r="B20" s="7" t="s">
        <v>328</v>
      </c>
      <c r="C20" s="7" t="s">
        <v>92</v>
      </c>
      <c r="D20" s="9">
        <v>134.40087270410001</v>
      </c>
      <c r="E20" s="8">
        <v>7.9125268387664795E-3</v>
      </c>
      <c r="F20" s="7">
        <v>336</v>
      </c>
      <c r="G20" s="8">
        <v>4.4605750835058598E-2</v>
      </c>
      <c r="H20" s="9">
        <v>66.018100000000004</v>
      </c>
      <c r="I20" s="9">
        <v>297.38369999999998</v>
      </c>
      <c r="J20" s="9">
        <v>6.7894525796820702</v>
      </c>
    </row>
    <row r="21" spans="1:10">
      <c r="A21" s="7" t="s">
        <v>329</v>
      </c>
      <c r="B21" s="7" t="s">
        <v>330</v>
      </c>
      <c r="C21" s="7" t="s">
        <v>92</v>
      </c>
      <c r="D21" s="9">
        <v>131.77485367360001</v>
      </c>
      <c r="E21" s="8">
        <v>7.7579263094701466E-3</v>
      </c>
      <c r="F21" s="7">
        <v>332</v>
      </c>
      <c r="G21" s="8">
        <v>6.9777252557477298E-2</v>
      </c>
      <c r="H21" s="9">
        <v>30.9023</v>
      </c>
      <c r="I21" s="9">
        <v>266.36059999999998</v>
      </c>
      <c r="J21" s="9">
        <v>10.581999817529921</v>
      </c>
    </row>
    <row r="22" spans="1:10">
      <c r="A22" s="7" t="s">
        <v>331</v>
      </c>
      <c r="B22" s="7" t="s">
        <v>332</v>
      </c>
      <c r="C22" s="7" t="s">
        <v>333</v>
      </c>
      <c r="D22" s="9">
        <v>130.03531886799999</v>
      </c>
      <c r="E22" s="8">
        <v>7.6555153982956203E-3</v>
      </c>
      <c r="F22" s="7">
        <v>535</v>
      </c>
      <c r="G22" s="8">
        <v>2.361636477121791E-2</v>
      </c>
      <c r="H22" s="9">
        <v>0.95450000000000002</v>
      </c>
      <c r="I22" s="9">
        <v>7.3202999999999996</v>
      </c>
      <c r="J22" s="9">
        <v>14.977052716172521</v>
      </c>
    </row>
    <row r="23" spans="1:10">
      <c r="A23" s="7" t="s">
        <v>334</v>
      </c>
      <c r="B23" s="7" t="s">
        <v>335</v>
      </c>
      <c r="C23" s="7" t="s">
        <v>89</v>
      </c>
      <c r="D23" s="9">
        <v>120.8839043684</v>
      </c>
      <c r="E23" s="8">
        <v>7.1167479678178221E-3</v>
      </c>
      <c r="F23" s="7">
        <v>420</v>
      </c>
      <c r="G23" s="8">
        <v>5.598739006285991E-2</v>
      </c>
      <c r="H23" s="9">
        <v>7.2198000000000002</v>
      </c>
      <c r="I23" s="9">
        <v>28.5974</v>
      </c>
      <c r="J23" s="9">
        <v>5.1050845605732649</v>
      </c>
    </row>
    <row r="24" spans="1:10">
      <c r="A24" s="7" t="s">
        <v>336</v>
      </c>
      <c r="B24" s="7" t="s">
        <v>337</v>
      </c>
      <c r="C24" s="7" t="s">
        <v>89</v>
      </c>
      <c r="D24" s="9">
        <v>105.0130034016</v>
      </c>
      <c r="E24" s="8">
        <v>6.1823869973225837E-3</v>
      </c>
      <c r="F24" s="7">
        <v>225</v>
      </c>
      <c r="G24" s="8">
        <v>0.15793153269999771</v>
      </c>
      <c r="H24" s="9">
        <v>15.478</v>
      </c>
      <c r="I24" s="9">
        <v>42.063600000000001</v>
      </c>
      <c r="J24" s="9">
        <v>23.762068853957881</v>
      </c>
    </row>
    <row r="25" spans="1:10">
      <c r="A25" s="7" t="s">
        <v>338</v>
      </c>
      <c r="B25" s="7" t="s">
        <v>339</v>
      </c>
      <c r="C25" s="7" t="s">
        <v>92</v>
      </c>
      <c r="D25" s="9">
        <v>101.54826389999999</v>
      </c>
      <c r="E25" s="8">
        <v>5.9784088255728993E-3</v>
      </c>
      <c r="F25" s="7">
        <v>85</v>
      </c>
      <c r="G25" s="8">
        <v>0.2296143495249936</v>
      </c>
      <c r="H25" s="9">
        <v>12.654999999999999</v>
      </c>
      <c r="I25" s="9">
        <v>89.017700000000005</v>
      </c>
      <c r="J25" s="9">
        <v>45.877755200214651</v>
      </c>
    </row>
    <row r="26" spans="1:10">
      <c r="A26" s="7" t="s">
        <v>340</v>
      </c>
      <c r="B26" s="7" t="s">
        <v>341</v>
      </c>
      <c r="C26" s="7" t="s">
        <v>92</v>
      </c>
      <c r="D26" s="9">
        <v>99.076672299999998</v>
      </c>
      <c r="E26" s="8">
        <v>5.8328998383468571E-3</v>
      </c>
      <c r="F26" s="7">
        <v>235</v>
      </c>
      <c r="G26" s="8">
        <v>0.14840550648900711</v>
      </c>
      <c r="H26" s="9">
        <v>24.066600000000001</v>
      </c>
      <c r="I26" s="9">
        <v>106.0758</v>
      </c>
      <c r="J26" s="9">
        <v>21.258367241160251</v>
      </c>
    </row>
    <row r="27" spans="1:10">
      <c r="A27" s="7" t="s">
        <v>342</v>
      </c>
      <c r="B27" s="7" t="s">
        <v>343</v>
      </c>
      <c r="C27" s="7" t="s">
        <v>94</v>
      </c>
      <c r="D27" s="9">
        <v>97.05814426549999</v>
      </c>
      <c r="E27" s="8">
        <v>5.7140638745138894E-3</v>
      </c>
      <c r="F27" s="7">
        <v>58</v>
      </c>
      <c r="G27" s="8">
        <v>0.22680442841265061</v>
      </c>
      <c r="H27" s="9">
        <v>4.4767999999999999</v>
      </c>
      <c r="I27" s="9">
        <v>23.329699999999999</v>
      </c>
      <c r="J27" s="9">
        <v>41.338967386775778</v>
      </c>
    </row>
    <row r="28" spans="1:10">
      <c r="A28" s="7" t="s">
        <v>344</v>
      </c>
      <c r="B28" s="7" t="s">
        <v>345</v>
      </c>
      <c r="C28" s="7" t="s">
        <v>94</v>
      </c>
      <c r="D28" s="9">
        <v>90.886718653499997</v>
      </c>
      <c r="E28" s="8">
        <v>5.3507360939278976E-3</v>
      </c>
      <c r="F28" s="7">
        <v>301</v>
      </c>
      <c r="G28" s="8">
        <v>6.2836400872737716E-2</v>
      </c>
      <c r="H28" s="9">
        <v>2.1916000000000002</v>
      </c>
      <c r="I28" s="9">
        <v>18.548100000000002</v>
      </c>
      <c r="J28" s="9">
        <v>15.3902987118285</v>
      </c>
    </row>
    <row r="29" spans="1:10">
      <c r="A29" s="7" t="s">
        <v>346</v>
      </c>
      <c r="B29" s="7" t="s">
        <v>347</v>
      </c>
      <c r="C29" s="7" t="s">
        <v>100</v>
      </c>
      <c r="D29" s="9">
        <v>87.789812542199996</v>
      </c>
      <c r="E29" s="8">
        <v>5.1684132248141649E-3</v>
      </c>
      <c r="F29" s="7">
        <v>142</v>
      </c>
      <c r="G29" s="8">
        <v>4.8759296971557793E-2</v>
      </c>
      <c r="H29" s="9">
        <v>2.5482999999999998</v>
      </c>
      <c r="I29" s="9">
        <v>25.885200000000001</v>
      </c>
      <c r="J29" s="9">
        <v>21.225300451780129</v>
      </c>
    </row>
    <row r="30" spans="1:10">
      <c r="A30" s="7" t="s">
        <v>348</v>
      </c>
      <c r="B30" s="7" t="s">
        <v>349</v>
      </c>
      <c r="C30" s="7" t="s">
        <v>100</v>
      </c>
      <c r="D30" s="9">
        <v>86.118747202999998</v>
      </c>
      <c r="E30" s="8">
        <v>5.0700332881387306E-3</v>
      </c>
      <c r="F30" s="7">
        <v>90</v>
      </c>
      <c r="G30" s="8">
        <v>0.1472965635804977</v>
      </c>
      <c r="H30" s="9">
        <v>3.4750999999999999</v>
      </c>
      <c r="I30" s="9">
        <v>14.2479</v>
      </c>
      <c r="J30" s="9">
        <v>47.7749865497332</v>
      </c>
    </row>
    <row r="31" spans="1:10">
      <c r="A31" s="7" t="s">
        <v>350</v>
      </c>
      <c r="B31" s="7" t="s">
        <v>351</v>
      </c>
      <c r="C31" s="7" t="s">
        <v>86</v>
      </c>
      <c r="D31" s="9">
        <v>83.812247287799991</v>
      </c>
      <c r="E31" s="8">
        <v>4.9342436752036071E-3</v>
      </c>
      <c r="F31" s="7">
        <v>115</v>
      </c>
      <c r="G31" s="8">
        <v>0.1055537322508262</v>
      </c>
      <c r="H31" s="9">
        <v>3.9342999999999999</v>
      </c>
      <c r="I31" s="9">
        <v>46.8292</v>
      </c>
      <c r="J31" s="9">
        <v>6.4796109824240693</v>
      </c>
    </row>
    <row r="32" spans="1:10">
      <c r="A32" s="7" t="s">
        <v>352</v>
      </c>
      <c r="B32" s="7" t="s">
        <v>353</v>
      </c>
      <c r="C32" s="7" t="s">
        <v>97</v>
      </c>
      <c r="D32" s="9">
        <v>82.547103931999999</v>
      </c>
      <c r="E32" s="8">
        <v>4.8597614151092558E-3</v>
      </c>
      <c r="F32" s="7">
        <v>199</v>
      </c>
      <c r="G32" s="8">
        <v>0.14843284214366689</v>
      </c>
      <c r="H32" s="9">
        <v>5.8074000000000003</v>
      </c>
      <c r="I32" s="9">
        <v>48.671599999999998</v>
      </c>
      <c r="J32" s="9"/>
    </row>
    <row r="33" spans="1:10">
      <c r="A33" s="7" t="s">
        <v>354</v>
      </c>
      <c r="B33" s="7" t="s">
        <v>355</v>
      </c>
      <c r="C33" s="7" t="s">
        <v>94</v>
      </c>
      <c r="D33" s="9">
        <v>81.527028532000003</v>
      </c>
      <c r="E33" s="8">
        <v>4.7997069391399246E-3</v>
      </c>
      <c r="F33" s="7">
        <v>245</v>
      </c>
      <c r="G33" s="8">
        <v>0.1570522171869381</v>
      </c>
      <c r="H33" s="9">
        <v>1.956</v>
      </c>
      <c r="I33" s="9">
        <v>17.835899999999999</v>
      </c>
      <c r="J33" s="9"/>
    </row>
    <row r="34" spans="1:10">
      <c r="A34" s="7" t="s">
        <v>356</v>
      </c>
      <c r="B34" s="7" t="s">
        <v>357</v>
      </c>
      <c r="C34" s="7" t="s">
        <v>358</v>
      </c>
      <c r="D34" s="9">
        <v>80.757292423500004</v>
      </c>
      <c r="E34" s="8">
        <v>4.7543905844561057E-3</v>
      </c>
      <c r="F34" s="7">
        <v>187</v>
      </c>
      <c r="G34" s="8">
        <v>7.6483120857314943E-2</v>
      </c>
      <c r="H34" s="9">
        <v>0.8831</v>
      </c>
      <c r="I34" s="9">
        <v>6.8215000000000003</v>
      </c>
      <c r="J34" s="9"/>
    </row>
    <row r="35" spans="1:10">
      <c r="A35" s="7" t="s">
        <v>359</v>
      </c>
      <c r="B35" s="7" t="s">
        <v>360</v>
      </c>
      <c r="C35" s="7" t="s">
        <v>95</v>
      </c>
      <c r="D35" s="9">
        <v>74.187386249900001</v>
      </c>
      <c r="E35" s="8">
        <v>4.3676032230284901E-3</v>
      </c>
      <c r="F35" s="7">
        <v>114</v>
      </c>
      <c r="G35" s="8">
        <v>0.2606182578303724</v>
      </c>
      <c r="H35" s="9">
        <v>4.3078000000000003</v>
      </c>
      <c r="I35" s="9">
        <v>58.258400000000002</v>
      </c>
      <c r="J35" s="9"/>
    </row>
    <row r="36" spans="1:10">
      <c r="A36" s="7" t="s">
        <v>361</v>
      </c>
      <c r="B36" s="7" t="s">
        <v>362</v>
      </c>
      <c r="C36" s="7" t="s">
        <v>363</v>
      </c>
      <c r="D36" s="9">
        <v>73.847860828999998</v>
      </c>
      <c r="E36" s="8">
        <v>4.3476144837348886E-3</v>
      </c>
      <c r="F36" s="7">
        <v>181</v>
      </c>
      <c r="G36" s="8">
        <v>4.4609709734516473E-2</v>
      </c>
      <c r="H36" s="9">
        <v>7.5629999999999997</v>
      </c>
      <c r="I36" s="9">
        <v>32.785800000000002</v>
      </c>
      <c r="J36" s="9"/>
    </row>
    <row r="37" spans="1:10">
      <c r="A37" s="7" t="s">
        <v>364</v>
      </c>
      <c r="B37" s="7" t="s">
        <v>365</v>
      </c>
      <c r="C37" s="7" t="s">
        <v>86</v>
      </c>
      <c r="D37" s="9">
        <v>72.970561832000001</v>
      </c>
      <c r="E37" s="8">
        <v>4.2959656237258597E-3</v>
      </c>
      <c r="F37" s="7">
        <v>117</v>
      </c>
      <c r="G37" s="8">
        <v>0.21897382188060929</v>
      </c>
      <c r="H37" s="9">
        <v>22.609200000000001</v>
      </c>
      <c r="I37" s="9">
        <v>278.06880000000001</v>
      </c>
      <c r="J37" s="9"/>
    </row>
    <row r="38" spans="1:10">
      <c r="A38" s="7" t="s">
        <v>366</v>
      </c>
      <c r="B38" s="7" t="s">
        <v>367</v>
      </c>
      <c r="C38" s="7" t="s">
        <v>92</v>
      </c>
      <c r="D38" s="9">
        <v>72.849839543100003</v>
      </c>
      <c r="E38" s="8">
        <v>4.2888583904784868E-3</v>
      </c>
      <c r="F38" s="7">
        <v>97</v>
      </c>
      <c r="G38" s="8">
        <v>0.13925585797751519</v>
      </c>
      <c r="H38" s="9">
        <v>14.2432</v>
      </c>
      <c r="I38" s="9">
        <v>70.893799999999999</v>
      </c>
      <c r="J38" s="9"/>
    </row>
    <row r="39" spans="1:10">
      <c r="A39" s="7" t="s">
        <v>368</v>
      </c>
      <c r="B39" s="7" t="s">
        <v>369</v>
      </c>
      <c r="C39" s="7" t="s">
        <v>358</v>
      </c>
      <c r="D39" s="9">
        <v>70.550904795999998</v>
      </c>
      <c r="E39" s="8">
        <v>4.1535141585474196E-3</v>
      </c>
      <c r="F39" s="7">
        <v>351</v>
      </c>
      <c r="G39" s="8">
        <v>1.694731788919639E-2</v>
      </c>
      <c r="H39" s="9">
        <v>0.82450000000000001</v>
      </c>
      <c r="I39" s="9">
        <v>6.1933999999999996</v>
      </c>
      <c r="J39" s="9"/>
    </row>
    <row r="40" spans="1:10">
      <c r="A40" s="7" t="s">
        <v>370</v>
      </c>
      <c r="B40" s="7" t="s">
        <v>371</v>
      </c>
      <c r="C40" s="7" t="s">
        <v>95</v>
      </c>
      <c r="D40" s="9">
        <v>70.509407347199996</v>
      </c>
      <c r="E40" s="8">
        <v>4.1510710964544131E-3</v>
      </c>
      <c r="F40" s="7">
        <v>61</v>
      </c>
      <c r="G40" s="8">
        <v>0.48049896121138469</v>
      </c>
      <c r="H40" s="9">
        <v>12.5952</v>
      </c>
      <c r="I40" s="9">
        <v>74.585499999999996</v>
      </c>
      <c r="J40" s="9"/>
    </row>
    <row r="41" spans="1:10">
      <c r="A41" s="7" t="s">
        <v>372</v>
      </c>
      <c r="B41" s="7" t="s">
        <v>373</v>
      </c>
      <c r="C41" s="7" t="s">
        <v>98</v>
      </c>
      <c r="D41" s="9">
        <v>68.738627886499998</v>
      </c>
      <c r="E41" s="8">
        <v>4.0468207316582492E-3</v>
      </c>
      <c r="F41" s="7">
        <v>179</v>
      </c>
      <c r="G41" s="8">
        <v>0.1120275531729142</v>
      </c>
      <c r="H41" s="9">
        <v>4.6749000000000001</v>
      </c>
      <c r="I41" s="9">
        <v>18.621600000000001</v>
      </c>
      <c r="J41" s="9"/>
    </row>
    <row r="42" spans="1:10">
      <c r="A42" s="7" t="s">
        <v>374</v>
      </c>
      <c r="B42" s="7" t="s">
        <v>375</v>
      </c>
      <c r="C42" s="7" t="s">
        <v>100</v>
      </c>
      <c r="D42" s="9">
        <v>68.224361981200005</v>
      </c>
      <c r="E42" s="8">
        <v>4.0165445682965161E-3</v>
      </c>
      <c r="F42" s="7">
        <v>90</v>
      </c>
      <c r="G42" s="8">
        <v>9.0287543250439972E-2</v>
      </c>
      <c r="H42" s="9">
        <v>2.5680000000000001</v>
      </c>
      <c r="I42" s="9">
        <v>13.3218</v>
      </c>
      <c r="J42" s="9"/>
    </row>
    <row r="43" spans="1:10">
      <c r="A43" s="7" t="s">
        <v>376</v>
      </c>
      <c r="B43" s="7" t="s">
        <v>377</v>
      </c>
      <c r="C43" s="7" t="s">
        <v>95</v>
      </c>
      <c r="D43" s="9">
        <v>67.130519820000004</v>
      </c>
      <c r="E43" s="8">
        <v>3.9521472523882748E-3</v>
      </c>
      <c r="F43" s="7">
        <v>76</v>
      </c>
      <c r="G43" s="8">
        <v>0.26736871958345709</v>
      </c>
      <c r="H43" s="9">
        <v>17.561900000000001</v>
      </c>
      <c r="I43" s="9"/>
      <c r="J43" s="9"/>
    </row>
    <row r="44" spans="1:10">
      <c r="A44" s="7" t="s">
        <v>378</v>
      </c>
      <c r="B44" s="7" t="s">
        <v>379</v>
      </c>
      <c r="C44" s="7" t="s">
        <v>92</v>
      </c>
      <c r="D44" s="9">
        <v>66.157375983999998</v>
      </c>
      <c r="E44" s="8">
        <v>3.894855758922434E-3</v>
      </c>
      <c r="F44" s="7">
        <v>180</v>
      </c>
      <c r="G44" s="8">
        <v>8.2577960755047503E-2</v>
      </c>
      <c r="H44" s="9">
        <v>46.082299999999996</v>
      </c>
      <c r="I44" s="9"/>
      <c r="J44" s="9"/>
    </row>
    <row r="45" spans="1:10">
      <c r="A45" s="7" t="s">
        <v>380</v>
      </c>
      <c r="B45" s="7" t="s">
        <v>381</v>
      </c>
      <c r="C45" s="7" t="s">
        <v>92</v>
      </c>
      <c r="D45" s="9">
        <v>65.729552953999999</v>
      </c>
      <c r="E45" s="8">
        <v>3.8696687111078689E-3</v>
      </c>
      <c r="F45" s="7">
        <v>84</v>
      </c>
      <c r="G45" s="8">
        <v>0.17349677482497061</v>
      </c>
      <c r="H45" s="9">
        <v>16.943999999999999</v>
      </c>
      <c r="I45" s="9">
        <v>15209.246300000001</v>
      </c>
      <c r="J45" s="9"/>
    </row>
    <row r="46" spans="1:10">
      <c r="A46" s="7" t="s">
        <v>382</v>
      </c>
      <c r="B46" s="7" t="s">
        <v>383</v>
      </c>
      <c r="C46" s="7" t="s">
        <v>99</v>
      </c>
      <c r="D46" s="9">
        <v>65.405392382399995</v>
      </c>
      <c r="E46" s="8">
        <v>3.8505845402148579E-3</v>
      </c>
      <c r="F46" s="7">
        <v>249</v>
      </c>
      <c r="G46" s="8">
        <v>5.4766095055189E-2</v>
      </c>
      <c r="H46" s="9">
        <v>3.1071</v>
      </c>
      <c r="I46" s="9">
        <v>26.209499999999998</v>
      </c>
      <c r="J46" s="9"/>
    </row>
    <row r="47" spans="1:10">
      <c r="A47" s="7" t="s">
        <v>384</v>
      </c>
      <c r="B47" s="7" t="s">
        <v>385</v>
      </c>
      <c r="C47" s="7" t="s">
        <v>92</v>
      </c>
      <c r="D47" s="9">
        <v>64.349639862000004</v>
      </c>
      <c r="E47" s="8">
        <v>3.7884296599325551E-3</v>
      </c>
      <c r="F47" s="7">
        <v>44</v>
      </c>
      <c r="G47" s="8">
        <v>0.23898440055192299</v>
      </c>
      <c r="H47" s="9">
        <v>6.5134999999999996</v>
      </c>
      <c r="I47" s="9">
        <v>56.551099999999998</v>
      </c>
      <c r="J47" s="9"/>
    </row>
    <row r="48" spans="1:10">
      <c r="A48" s="7" t="s">
        <v>386</v>
      </c>
      <c r="B48" s="7" t="s">
        <v>387</v>
      </c>
      <c r="C48" s="7" t="s">
        <v>92</v>
      </c>
      <c r="D48" s="9">
        <v>62.718606315200013</v>
      </c>
      <c r="E48" s="8">
        <v>3.6924064983687409E-3</v>
      </c>
      <c r="F48" s="7">
        <v>93</v>
      </c>
      <c r="G48" s="8">
        <v>4.1753667851123999E-2</v>
      </c>
      <c r="H48" s="9">
        <v>10.3361</v>
      </c>
      <c r="I48" s="9">
        <v>78.857699999999994</v>
      </c>
      <c r="J48" s="9"/>
    </row>
    <row r="49" spans="1:10">
      <c r="A49" s="7" t="s">
        <v>388</v>
      </c>
      <c r="B49" s="7" t="s">
        <v>389</v>
      </c>
      <c r="C49" s="7" t="s">
        <v>92</v>
      </c>
      <c r="D49" s="9">
        <v>62.299725739199999</v>
      </c>
      <c r="E49" s="8">
        <v>3.6677459159398232E-3</v>
      </c>
      <c r="F49" s="7">
        <v>96</v>
      </c>
      <c r="G49" s="8">
        <v>4.675882883101181E-2</v>
      </c>
      <c r="H49" s="9">
        <v>15.9376</v>
      </c>
      <c r="I49" s="9">
        <v>129.89840000000001</v>
      </c>
      <c r="J49" s="9"/>
    </row>
    <row r="50" spans="1:10">
      <c r="A50" s="7" t="s">
        <v>390</v>
      </c>
      <c r="B50" s="7" t="s">
        <v>391</v>
      </c>
      <c r="C50" s="7" t="s">
        <v>99</v>
      </c>
      <c r="D50" s="9">
        <v>62.079386475</v>
      </c>
      <c r="E50" s="8">
        <v>3.654773973819663E-3</v>
      </c>
      <c r="F50" s="7">
        <v>159</v>
      </c>
      <c r="G50" s="8">
        <v>2.4010658068762011E-2</v>
      </c>
      <c r="H50" s="9">
        <v>3.6856</v>
      </c>
      <c r="I50" s="9">
        <v>31.026499999999999</v>
      </c>
      <c r="J50" s="9"/>
    </row>
    <row r="51" spans="1:10">
      <c r="A51" s="7" t="s">
        <v>392</v>
      </c>
      <c r="B51" s="7" t="s">
        <v>393</v>
      </c>
      <c r="C51" s="7" t="s">
        <v>97</v>
      </c>
      <c r="D51" s="9">
        <v>61.870899182400002</v>
      </c>
      <c r="E51" s="8">
        <v>3.6424997879081541E-3</v>
      </c>
      <c r="F51" s="7">
        <v>152</v>
      </c>
      <c r="G51" s="8">
        <v>7.5317265734150304E-2</v>
      </c>
      <c r="H51" s="9">
        <v>1.8125</v>
      </c>
      <c r="I51" s="9">
        <v>17.107199999999999</v>
      </c>
      <c r="J51" s="9"/>
    </row>
    <row r="52" spans="1:10">
      <c r="A52" s="7" t="s">
        <v>394</v>
      </c>
      <c r="B52" s="7" t="s">
        <v>395</v>
      </c>
      <c r="C52" s="7" t="s">
        <v>92</v>
      </c>
      <c r="D52" s="9">
        <v>61.743641822999997</v>
      </c>
      <c r="E52" s="8">
        <v>3.6350078181655171E-3</v>
      </c>
      <c r="F52" s="7">
        <v>137</v>
      </c>
      <c r="G52" s="8">
        <v>0.1141804530225309</v>
      </c>
      <c r="H52" s="9">
        <v>29.3993</v>
      </c>
      <c r="I52" s="9">
        <v>95.195700000000002</v>
      </c>
      <c r="J52" s="9"/>
    </row>
    <row r="53" spans="1:10">
      <c r="A53" s="7" t="s">
        <v>396</v>
      </c>
      <c r="B53" s="7" t="s">
        <v>397</v>
      </c>
      <c r="C53" s="7" t="s">
        <v>398</v>
      </c>
      <c r="D53" s="9">
        <v>59.166900957499998</v>
      </c>
      <c r="E53" s="8">
        <v>3.4833084218401449E-3</v>
      </c>
      <c r="F53" s="7">
        <v>96</v>
      </c>
      <c r="G53" s="8">
        <v>9.2807180135791617E-2</v>
      </c>
      <c r="H53" s="9">
        <v>5.1520999999999999</v>
      </c>
      <c r="I53" s="9">
        <v>22.100200000000001</v>
      </c>
      <c r="J53" s="9"/>
    </row>
    <row r="54" spans="1:10">
      <c r="A54" s="7" t="s">
        <v>399</v>
      </c>
      <c r="B54" s="7" t="s">
        <v>400</v>
      </c>
      <c r="C54" s="7" t="s">
        <v>401</v>
      </c>
      <c r="D54" s="9">
        <v>58.294386848099997</v>
      </c>
      <c r="E54" s="8">
        <v>3.4319412605343588E-3</v>
      </c>
      <c r="F54" s="7">
        <v>103</v>
      </c>
      <c r="G54" s="8">
        <v>0.15954095310521291</v>
      </c>
      <c r="H54" s="9">
        <v>3.0766</v>
      </c>
      <c r="I54" s="9">
        <v>19.346</v>
      </c>
      <c r="J54" s="9"/>
    </row>
    <row r="55" spans="1:10">
      <c r="A55" s="7" t="s">
        <v>402</v>
      </c>
      <c r="B55" s="7" t="s">
        <v>403</v>
      </c>
      <c r="C55" s="7" t="s">
        <v>404</v>
      </c>
      <c r="D55" s="9">
        <v>57.583020674399997</v>
      </c>
      <c r="E55" s="8">
        <v>3.3900612948143138E-3</v>
      </c>
      <c r="F55" s="7">
        <v>129</v>
      </c>
      <c r="G55" s="8">
        <v>0.13743050160770121</v>
      </c>
      <c r="H55" s="9">
        <v>3.2397999999999998</v>
      </c>
      <c r="I55" s="9">
        <v>18.4559</v>
      </c>
      <c r="J55" s="9"/>
    </row>
    <row r="56" spans="1:10">
      <c r="A56" s="7" t="s">
        <v>405</v>
      </c>
      <c r="B56" s="7" t="s">
        <v>406</v>
      </c>
      <c r="C56" s="7" t="s">
        <v>94</v>
      </c>
      <c r="D56" s="9">
        <v>57.451522900000001</v>
      </c>
      <c r="E56" s="8">
        <v>3.3823196808780058E-3</v>
      </c>
      <c r="F56" s="7">
        <v>130</v>
      </c>
      <c r="G56" s="8">
        <v>9.3600012721157394E-2</v>
      </c>
      <c r="H56" s="9">
        <v>6.4095000000000004</v>
      </c>
      <c r="I56" s="9">
        <v>41.301699999999997</v>
      </c>
      <c r="J56" s="9"/>
    </row>
    <row r="57" spans="1:10">
      <c r="A57" s="7" t="s">
        <v>407</v>
      </c>
      <c r="B57" s="7" t="s">
        <v>408</v>
      </c>
      <c r="C57" s="7" t="s">
        <v>92</v>
      </c>
      <c r="D57" s="9">
        <v>57.448958951999998</v>
      </c>
      <c r="E57" s="8">
        <v>3.3821687346307452E-3</v>
      </c>
      <c r="F57" s="7">
        <v>101</v>
      </c>
      <c r="G57" s="8">
        <v>0.15758765204168729</v>
      </c>
      <c r="H57" s="9">
        <v>8.6847999999999992</v>
      </c>
      <c r="I57" s="9">
        <v>42.747199999999999</v>
      </c>
      <c r="J57" s="9"/>
    </row>
    <row r="58" spans="1:10">
      <c r="A58" s="7" t="s">
        <v>409</v>
      </c>
      <c r="B58" s="7" t="s">
        <v>410</v>
      </c>
      <c r="C58" s="7" t="s">
        <v>86</v>
      </c>
      <c r="D58" s="9">
        <v>56.807959042500002</v>
      </c>
      <c r="E58" s="8">
        <v>3.3444314128000148E-3</v>
      </c>
      <c r="F58" s="7">
        <v>90</v>
      </c>
      <c r="G58" s="8">
        <v>0.16994383916370739</v>
      </c>
      <c r="H58" s="9">
        <v>33.511400000000002</v>
      </c>
      <c r="I58" s="9">
        <v>186.7321</v>
      </c>
      <c r="J58" s="9"/>
    </row>
    <row r="59" spans="1:10">
      <c r="A59" s="7" t="s">
        <v>411</v>
      </c>
      <c r="B59" s="7" t="s">
        <v>412</v>
      </c>
      <c r="C59" s="7" t="s">
        <v>95</v>
      </c>
      <c r="D59" s="9">
        <v>55.645283522500002</v>
      </c>
      <c r="E59" s="8">
        <v>3.2759816991063321E-3</v>
      </c>
      <c r="F59" s="7">
        <v>116</v>
      </c>
      <c r="G59" s="8">
        <v>0.26495861456123299</v>
      </c>
      <c r="H59" s="9">
        <v>16.7685</v>
      </c>
      <c r="I59" s="9">
        <v>50.994300000000003</v>
      </c>
      <c r="J59" s="9"/>
    </row>
    <row r="60" spans="1:10">
      <c r="A60" s="7" t="s">
        <v>413</v>
      </c>
      <c r="B60" s="7" t="s">
        <v>414</v>
      </c>
      <c r="C60" s="7" t="s">
        <v>98</v>
      </c>
      <c r="D60" s="9">
        <v>55.1926711172</v>
      </c>
      <c r="E60" s="8">
        <v>3.2493352366806038E-3</v>
      </c>
      <c r="F60" s="7">
        <v>130</v>
      </c>
      <c r="G60" s="8">
        <v>7.8703890056513848E-2</v>
      </c>
      <c r="H60" s="9">
        <v>3.4422000000000001</v>
      </c>
      <c r="I60" s="9">
        <v>17.9892</v>
      </c>
      <c r="J60" s="9"/>
    </row>
    <row r="61" spans="1:10">
      <c r="A61" s="7" t="s">
        <v>415</v>
      </c>
      <c r="B61" s="7" t="s">
        <v>416</v>
      </c>
      <c r="C61" s="7" t="s">
        <v>95</v>
      </c>
      <c r="D61" s="9">
        <v>54.485695605600007</v>
      </c>
      <c r="E61" s="8">
        <v>3.207713760589437E-3</v>
      </c>
      <c r="F61" s="7">
        <v>168</v>
      </c>
      <c r="G61" s="8">
        <v>0.2277535099347251</v>
      </c>
      <c r="H61" s="9">
        <v>1.6980999999999999</v>
      </c>
      <c r="I61" s="9">
        <v>46.390799999999999</v>
      </c>
      <c r="J61" s="9"/>
    </row>
    <row r="62" spans="1:10">
      <c r="A62" s="7" t="s">
        <v>417</v>
      </c>
      <c r="B62" s="7" t="s">
        <v>418</v>
      </c>
      <c r="C62" s="7" t="s">
        <v>419</v>
      </c>
      <c r="D62" s="9">
        <v>53.648376399999997</v>
      </c>
      <c r="E62" s="8">
        <v>3.1584186142587199E-3</v>
      </c>
      <c r="F62" s="7">
        <v>226</v>
      </c>
      <c r="G62" s="8">
        <v>5.7536966233304933E-2</v>
      </c>
      <c r="H62" s="9">
        <v>2.0344000000000002</v>
      </c>
      <c r="I62" s="9">
        <v>13.6608</v>
      </c>
      <c r="J62" s="9"/>
    </row>
    <row r="63" spans="1:10">
      <c r="A63" s="7" t="s">
        <v>420</v>
      </c>
      <c r="B63" s="7" t="s">
        <v>421</v>
      </c>
      <c r="C63" s="7" t="s">
        <v>94</v>
      </c>
      <c r="D63" s="9">
        <v>53.54932522</v>
      </c>
      <c r="E63" s="8">
        <v>3.152587215217979E-3</v>
      </c>
      <c r="F63" s="7">
        <v>219</v>
      </c>
      <c r="G63" s="8">
        <v>4.1778067449651207E-2</v>
      </c>
      <c r="H63" s="9">
        <v>3.8879999999999999</v>
      </c>
      <c r="I63" s="9">
        <v>16.7774</v>
      </c>
      <c r="J63" s="9"/>
    </row>
    <row r="64" spans="1:10">
      <c r="A64" s="7" t="s">
        <v>422</v>
      </c>
      <c r="B64" s="7" t="s">
        <v>423</v>
      </c>
      <c r="C64" s="7" t="s">
        <v>95</v>
      </c>
      <c r="D64" s="9">
        <v>50.548662199900001</v>
      </c>
      <c r="E64" s="8">
        <v>2.9759304256976602E-3</v>
      </c>
      <c r="F64" s="7">
        <v>81</v>
      </c>
      <c r="G64" s="8">
        <v>0.134865046070857</v>
      </c>
      <c r="H64" s="9">
        <v>2.3243999999999998</v>
      </c>
      <c r="I64" s="9">
        <v>35.148400000000002</v>
      </c>
      <c r="J64" s="9"/>
    </row>
    <row r="65" spans="1:10">
      <c r="A65" s="7" t="s">
        <v>424</v>
      </c>
      <c r="B65" s="7" t="s">
        <v>425</v>
      </c>
      <c r="C65" s="7" t="s">
        <v>99</v>
      </c>
      <c r="D65" s="9">
        <v>48.9979297812</v>
      </c>
      <c r="E65" s="8">
        <v>2.8846347991452691E-3</v>
      </c>
      <c r="F65" s="7">
        <v>60</v>
      </c>
      <c r="G65" s="8">
        <v>0.31969724020738899</v>
      </c>
      <c r="H65" s="9">
        <v>24.167300000000001</v>
      </c>
      <c r="I65" s="9">
        <v>272.98129999999998</v>
      </c>
      <c r="J65" s="9"/>
    </row>
    <row r="66" spans="1:10">
      <c r="A66" s="7" t="s">
        <v>426</v>
      </c>
      <c r="B66" s="7" t="s">
        <v>427</v>
      </c>
      <c r="C66" s="7" t="s">
        <v>97</v>
      </c>
      <c r="D66" s="9">
        <v>48.741565995200013</v>
      </c>
      <c r="E66" s="8">
        <v>2.8695420002935929E-3</v>
      </c>
      <c r="F66" s="7">
        <v>90</v>
      </c>
      <c r="G66" s="8">
        <v>0.1018645166491637</v>
      </c>
      <c r="H66" s="9">
        <v>7.3604000000000003</v>
      </c>
      <c r="I66" s="9">
        <v>109.1157</v>
      </c>
      <c r="J66" s="9"/>
    </row>
    <row r="67" spans="1:10">
      <c r="A67" s="7" t="s">
        <v>428</v>
      </c>
      <c r="B67" s="7" t="s">
        <v>429</v>
      </c>
      <c r="C67" s="7" t="s">
        <v>98</v>
      </c>
      <c r="D67" s="9">
        <v>47.691720265000001</v>
      </c>
      <c r="E67" s="8">
        <v>2.8077348680210171E-3</v>
      </c>
      <c r="F67" s="7">
        <v>129</v>
      </c>
      <c r="G67" s="8">
        <v>7.2402202412638006E-2</v>
      </c>
      <c r="H67" s="9">
        <v>4.3282999999999996</v>
      </c>
      <c r="I67" s="9">
        <v>26.852599999999999</v>
      </c>
      <c r="J67" s="9"/>
    </row>
    <row r="68" spans="1:10">
      <c r="A68" s="7" t="s">
        <v>430</v>
      </c>
      <c r="B68" s="7" t="s">
        <v>431</v>
      </c>
      <c r="C68" s="7" t="s">
        <v>98</v>
      </c>
      <c r="D68" s="9">
        <v>47.309367358400003</v>
      </c>
      <c r="E68" s="8">
        <v>2.7852247639235999E-3</v>
      </c>
      <c r="F68" s="7">
        <v>147</v>
      </c>
      <c r="G68" s="8">
        <v>9.7316856534183593E-2</v>
      </c>
      <c r="H68" s="9">
        <v>4.4737</v>
      </c>
      <c r="I68" s="9">
        <v>18.0397</v>
      </c>
      <c r="J68" s="9"/>
    </row>
    <row r="69" spans="1:10">
      <c r="A69" s="7" t="s">
        <v>432</v>
      </c>
      <c r="B69" s="7" t="s">
        <v>433</v>
      </c>
      <c r="C69" s="7" t="s">
        <v>94</v>
      </c>
      <c r="D69" s="9">
        <v>46.677763665000001</v>
      </c>
      <c r="E69" s="8">
        <v>2.7480406216264419E-3</v>
      </c>
      <c r="F69" s="7">
        <v>106</v>
      </c>
      <c r="G69" s="8">
        <v>0.1553065904973279</v>
      </c>
      <c r="H69" s="9">
        <v>6.0004</v>
      </c>
      <c r="I69" s="9">
        <v>54.1389</v>
      </c>
      <c r="J69" s="9"/>
    </row>
    <row r="70" spans="1:10">
      <c r="A70" s="7" t="s">
        <v>434</v>
      </c>
      <c r="B70" s="7" t="s">
        <v>435</v>
      </c>
      <c r="C70" s="7" t="s">
        <v>97</v>
      </c>
      <c r="D70" s="9">
        <v>45.816633271500002</v>
      </c>
      <c r="E70" s="8">
        <v>2.697343649105679E-3</v>
      </c>
      <c r="F70" s="7">
        <v>78</v>
      </c>
      <c r="G70" s="8">
        <v>9.4882800093448155E-2</v>
      </c>
      <c r="H70" s="9">
        <v>29.63</v>
      </c>
      <c r="I70" s="9">
        <v>212.55850000000001</v>
      </c>
      <c r="J70" s="9"/>
    </row>
    <row r="71" spans="1:10">
      <c r="A71" s="7" t="s">
        <v>436</v>
      </c>
      <c r="B71" s="7" t="s">
        <v>437</v>
      </c>
      <c r="C71" s="7" t="s">
        <v>438</v>
      </c>
      <c r="D71" s="9">
        <v>45.515925637200013</v>
      </c>
      <c r="E71" s="8">
        <v>2.6796402132637179E-3</v>
      </c>
      <c r="F71" s="7">
        <v>99</v>
      </c>
      <c r="G71" s="8">
        <v>7.2435977479614097E-2</v>
      </c>
      <c r="H71" s="9">
        <v>3.0367999999999999</v>
      </c>
      <c r="I71" s="9">
        <v>194.0189</v>
      </c>
      <c r="J71" s="9"/>
    </row>
    <row r="72" spans="1:10">
      <c r="A72" s="7" t="s">
        <v>439</v>
      </c>
      <c r="B72" s="7"/>
      <c r="C72" s="7" t="s">
        <v>440</v>
      </c>
      <c r="D72" s="9">
        <v>44.757829287600003</v>
      </c>
      <c r="E72" s="8">
        <v>2.6350091212782719E-3</v>
      </c>
      <c r="F72" s="7">
        <v>71</v>
      </c>
      <c r="G72" s="8">
        <v>1.8372175591054301</v>
      </c>
      <c r="H72" s="9">
        <v>3.8731</v>
      </c>
      <c r="I72" s="9">
        <v>19.048500000000001</v>
      </c>
      <c r="J72" s="9"/>
    </row>
    <row r="73" spans="1:10">
      <c r="A73" s="7" t="s">
        <v>441</v>
      </c>
      <c r="B73" s="7" t="s">
        <v>442</v>
      </c>
      <c r="C73" s="7" t="s">
        <v>89</v>
      </c>
      <c r="D73" s="9">
        <v>44.185699588799999</v>
      </c>
      <c r="E73" s="8">
        <v>2.6013263667996069E-3</v>
      </c>
      <c r="F73" s="7">
        <v>89</v>
      </c>
      <c r="G73" s="8">
        <v>5.135194603401446E-2</v>
      </c>
      <c r="H73" s="9">
        <v>2.9117000000000002</v>
      </c>
      <c r="I73" s="9">
        <v>31.234999999999999</v>
      </c>
      <c r="J73" s="9"/>
    </row>
    <row r="74" spans="1:10">
      <c r="A74" s="7" t="s">
        <v>443</v>
      </c>
      <c r="B74" s="7" t="s">
        <v>444</v>
      </c>
      <c r="C74" s="7" t="s">
        <v>95</v>
      </c>
      <c r="D74" s="9">
        <v>43.259943353199994</v>
      </c>
      <c r="E74" s="8">
        <v>2.5468247038791031E-3</v>
      </c>
      <c r="F74" s="7">
        <v>83</v>
      </c>
      <c r="G74" s="8">
        <v>0.157781756518491</v>
      </c>
      <c r="H74" s="9">
        <v>1.7421</v>
      </c>
      <c r="I74" s="9">
        <v>47.2331</v>
      </c>
      <c r="J74" s="9"/>
    </row>
    <row r="75" spans="1:10">
      <c r="A75" s="7" t="s">
        <v>445</v>
      </c>
      <c r="B75" s="7" t="s">
        <v>446</v>
      </c>
      <c r="C75" s="7" t="s">
        <v>92</v>
      </c>
      <c r="D75" s="9">
        <v>43.132675855499997</v>
      </c>
      <c r="E75" s="8">
        <v>2.539332137268536E-3</v>
      </c>
      <c r="F75" s="7">
        <v>131</v>
      </c>
      <c r="G75" s="8">
        <v>2.5483760506904169E-2</v>
      </c>
      <c r="H75" s="9">
        <v>7.0248999999999997</v>
      </c>
      <c r="I75" s="9">
        <v>208.57300000000001</v>
      </c>
      <c r="J75" s="9"/>
    </row>
    <row r="76" spans="1:10">
      <c r="A76" s="7" t="s">
        <v>447</v>
      </c>
      <c r="B76" s="7" t="s">
        <v>448</v>
      </c>
      <c r="C76" s="7" t="s">
        <v>98</v>
      </c>
      <c r="D76" s="9">
        <v>42.78689533</v>
      </c>
      <c r="E76" s="8">
        <v>2.5189751437959922E-3</v>
      </c>
      <c r="F76" s="7">
        <v>143</v>
      </c>
      <c r="G76" s="8">
        <v>6.874260761584304E-2</v>
      </c>
      <c r="H76" s="9">
        <v>2.9921000000000002</v>
      </c>
      <c r="I76" s="9">
        <v>12.289400000000001</v>
      </c>
      <c r="J76" s="9"/>
    </row>
    <row r="77" spans="1:10">
      <c r="A77" s="7" t="s">
        <v>449</v>
      </c>
      <c r="B77" s="7" t="s">
        <v>450</v>
      </c>
      <c r="C77" s="7" t="s">
        <v>95</v>
      </c>
      <c r="D77" s="9">
        <v>42.779907975999997</v>
      </c>
      <c r="E77" s="8">
        <v>2.5185637802018091E-3</v>
      </c>
      <c r="F77" s="7">
        <v>78</v>
      </c>
      <c r="G77" s="8">
        <v>0.24584913315437579</v>
      </c>
      <c r="H77" s="9">
        <v>15.7723</v>
      </c>
      <c r="I77" s="9">
        <v>54.262300000000003</v>
      </c>
      <c r="J77" s="9"/>
    </row>
    <row r="78" spans="1:10">
      <c r="A78" s="7" t="s">
        <v>451</v>
      </c>
      <c r="B78" s="7" t="s">
        <v>452</v>
      </c>
      <c r="C78" s="7" t="s">
        <v>86</v>
      </c>
      <c r="D78" s="9">
        <v>42.374994579400003</v>
      </c>
      <c r="E78" s="8">
        <v>2.4947254817331119E-3</v>
      </c>
      <c r="F78" s="7">
        <v>73</v>
      </c>
      <c r="G78" s="8">
        <v>0.1384747739786806</v>
      </c>
      <c r="H78" s="9">
        <v>20.8447</v>
      </c>
      <c r="I78" s="9">
        <v>673.53750000000002</v>
      </c>
      <c r="J78" s="9"/>
    </row>
    <row r="79" spans="1:10">
      <c r="A79" s="7" t="s">
        <v>453</v>
      </c>
      <c r="B79" s="7" t="s">
        <v>454</v>
      </c>
      <c r="C79" s="7" t="s">
        <v>419</v>
      </c>
      <c r="D79" s="9">
        <v>42.284411377800012</v>
      </c>
      <c r="E79" s="8">
        <v>2.4893926144727982E-3</v>
      </c>
      <c r="F79" s="7">
        <v>165</v>
      </c>
      <c r="G79" s="8">
        <v>3.0592344523692739E-2</v>
      </c>
      <c r="H79" s="9">
        <v>1.2483</v>
      </c>
      <c r="I79" s="9">
        <v>12.767799999999999</v>
      </c>
      <c r="J79" s="9"/>
    </row>
    <row r="80" spans="1:10">
      <c r="A80" s="7" t="s">
        <v>455</v>
      </c>
      <c r="B80" s="7" t="s">
        <v>456</v>
      </c>
      <c r="C80" s="7" t="s">
        <v>99</v>
      </c>
      <c r="D80" s="9">
        <v>42.113885699999997</v>
      </c>
      <c r="E80" s="8">
        <v>2.4793533269656248E-3</v>
      </c>
      <c r="F80" s="7">
        <v>95</v>
      </c>
      <c r="G80" s="8">
        <v>5.2074382359947588E-2</v>
      </c>
      <c r="H80" s="9">
        <v>4.0056000000000003</v>
      </c>
      <c r="I80" s="9">
        <v>16.037199999999999</v>
      </c>
      <c r="J80" s="9"/>
    </row>
    <row r="81" spans="1:10">
      <c r="A81" s="7" t="s">
        <v>457</v>
      </c>
      <c r="B81" s="7" t="s">
        <v>458</v>
      </c>
      <c r="C81" s="7" t="s">
        <v>99</v>
      </c>
      <c r="D81" s="9">
        <v>41.838372229000001</v>
      </c>
      <c r="E81" s="8">
        <v>2.4631331366508739E-3</v>
      </c>
      <c r="F81" s="7">
        <v>48</v>
      </c>
      <c r="G81" s="8">
        <v>0.1394017030362957</v>
      </c>
      <c r="H81" s="9">
        <v>5.8921000000000001</v>
      </c>
      <c r="I81" s="9">
        <v>54.185899999999997</v>
      </c>
      <c r="J81" s="9"/>
    </row>
    <row r="82" spans="1:10">
      <c r="A82" s="7" t="s">
        <v>459</v>
      </c>
      <c r="B82" s="7" t="s">
        <v>460</v>
      </c>
      <c r="C82" s="7" t="s">
        <v>92</v>
      </c>
      <c r="D82" s="9">
        <v>41.115341634799996</v>
      </c>
      <c r="E82" s="8">
        <v>2.4205664563403061E-3</v>
      </c>
      <c r="F82" s="7">
        <v>73</v>
      </c>
      <c r="G82" s="8">
        <v>0.169991182139065</v>
      </c>
      <c r="H82" s="9">
        <v>20.785299999999999</v>
      </c>
      <c r="I82" s="9">
        <v>825.15300000000002</v>
      </c>
      <c r="J82" s="9"/>
    </row>
    <row r="83" spans="1:10">
      <c r="A83" s="7" t="s">
        <v>461</v>
      </c>
      <c r="B83" s="7" t="s">
        <v>462</v>
      </c>
      <c r="C83" s="7" t="s">
        <v>310</v>
      </c>
      <c r="D83" s="9">
        <v>41.074612248199998</v>
      </c>
      <c r="E83" s="8">
        <v>2.4181686120546622E-3</v>
      </c>
      <c r="F83" s="7">
        <v>134</v>
      </c>
      <c r="G83" s="8">
        <v>5.3134265172550967E-2</v>
      </c>
      <c r="H83" s="9">
        <v>1.5266</v>
      </c>
      <c r="I83" s="9">
        <v>10.2104</v>
      </c>
      <c r="J83" s="9"/>
    </row>
    <row r="84" spans="1:10">
      <c r="A84" s="7" t="s">
        <v>463</v>
      </c>
      <c r="B84" s="7" t="s">
        <v>464</v>
      </c>
      <c r="C84" s="7" t="s">
        <v>97</v>
      </c>
      <c r="D84" s="9">
        <v>40.892899980000003</v>
      </c>
      <c r="E84" s="8">
        <v>2.4074707410502742E-3</v>
      </c>
      <c r="F84" s="7">
        <v>67</v>
      </c>
      <c r="G84" s="8">
        <v>0.17397695910451519</v>
      </c>
      <c r="H84" s="9">
        <v>13.081</v>
      </c>
      <c r="I84" s="9">
        <v>627.00059999999996</v>
      </c>
      <c r="J84" s="9"/>
    </row>
    <row r="85" spans="1:10">
      <c r="A85" s="7" t="s">
        <v>465</v>
      </c>
      <c r="B85" s="7" t="s">
        <v>466</v>
      </c>
      <c r="C85" s="7" t="s">
        <v>99</v>
      </c>
      <c r="D85" s="9">
        <v>39.402408479999998</v>
      </c>
      <c r="E85" s="8">
        <v>2.3197216531208511E-3</v>
      </c>
      <c r="F85" s="7">
        <v>74</v>
      </c>
      <c r="G85" s="8">
        <v>0.17561006911252661</v>
      </c>
      <c r="H85" s="9">
        <v>4.9665999999999997</v>
      </c>
      <c r="I85" s="9">
        <v>21.719899999999999</v>
      </c>
      <c r="J85" s="9"/>
    </row>
    <row r="86" spans="1:10">
      <c r="A86" s="7" t="s">
        <v>467</v>
      </c>
      <c r="B86" s="7" t="s">
        <v>468</v>
      </c>
      <c r="C86" s="7" t="s">
        <v>98</v>
      </c>
      <c r="D86" s="9">
        <v>38.914308048000002</v>
      </c>
      <c r="E86" s="8">
        <v>2.290985918817128E-3</v>
      </c>
      <c r="F86" s="7">
        <v>132</v>
      </c>
      <c r="G86" s="8">
        <v>8.355534766520166E-2</v>
      </c>
      <c r="H86" s="9">
        <v>2.5781000000000001</v>
      </c>
      <c r="I86" s="9">
        <v>12.4108</v>
      </c>
      <c r="J86" s="9"/>
    </row>
    <row r="87" spans="1:10">
      <c r="A87" s="7" t="s">
        <v>469</v>
      </c>
      <c r="B87" s="7" t="s">
        <v>470</v>
      </c>
      <c r="C87" s="7" t="s">
        <v>98</v>
      </c>
      <c r="D87" s="9">
        <v>38.220921564000001</v>
      </c>
      <c r="E87" s="8">
        <v>2.2501644639120921E-3</v>
      </c>
      <c r="F87" s="7">
        <v>99</v>
      </c>
      <c r="G87" s="8">
        <v>8.4076444039319048E-2</v>
      </c>
      <c r="H87" s="9">
        <v>3.9588999999999999</v>
      </c>
      <c r="I87" s="9">
        <v>59.088500000000003</v>
      </c>
      <c r="J87" s="9"/>
    </row>
    <row r="88" spans="1:10">
      <c r="A88" s="7" t="s">
        <v>471</v>
      </c>
      <c r="B88" s="7" t="s">
        <v>472</v>
      </c>
      <c r="C88" s="7" t="s">
        <v>92</v>
      </c>
      <c r="D88" s="9">
        <v>37.965559114999998</v>
      </c>
      <c r="E88" s="8">
        <v>2.235130616358333E-3</v>
      </c>
      <c r="F88" s="7">
        <v>136</v>
      </c>
      <c r="G88" s="8">
        <v>5.8401112717396078E-2</v>
      </c>
      <c r="H88" s="9">
        <v>14.6348</v>
      </c>
      <c r="I88" s="9">
        <v>66.787000000000006</v>
      </c>
      <c r="J88" s="9"/>
    </row>
    <row r="89" spans="1:10">
      <c r="A89" s="7" t="s">
        <v>473</v>
      </c>
      <c r="B89" s="7" t="s">
        <v>474</v>
      </c>
      <c r="C89" s="7" t="s">
        <v>94</v>
      </c>
      <c r="D89" s="9">
        <v>37.846544272400003</v>
      </c>
      <c r="E89" s="8">
        <v>2.228123904888852E-3</v>
      </c>
      <c r="F89" s="7">
        <v>84</v>
      </c>
      <c r="G89" s="8">
        <v>0.10660743888300631</v>
      </c>
      <c r="H89" s="9">
        <v>4.0391000000000004</v>
      </c>
      <c r="I89" s="9">
        <v>30.2867</v>
      </c>
      <c r="J89" s="9"/>
    </row>
    <row r="90" spans="1:10">
      <c r="A90" s="7" t="s">
        <v>475</v>
      </c>
      <c r="B90" s="7" t="s">
        <v>476</v>
      </c>
      <c r="C90" s="7" t="s">
        <v>92</v>
      </c>
      <c r="D90" s="9">
        <v>37.6343281921</v>
      </c>
      <c r="E90" s="8">
        <v>2.2156301956055158E-3</v>
      </c>
      <c r="F90" s="7">
        <v>67</v>
      </c>
      <c r="G90" s="8">
        <v>4.882043505725369E-2</v>
      </c>
      <c r="H90" s="9">
        <v>17.271799999999999</v>
      </c>
      <c r="I90" s="9">
        <v>37.224600000000002</v>
      </c>
      <c r="J90" s="9"/>
    </row>
    <row r="91" spans="1:10">
      <c r="A91" s="7" t="s">
        <v>477</v>
      </c>
      <c r="B91" s="7" t="s">
        <v>478</v>
      </c>
      <c r="C91" s="7" t="s">
        <v>333</v>
      </c>
      <c r="D91" s="9">
        <v>37.437999892199997</v>
      </c>
      <c r="E91" s="8">
        <v>2.2040718410285469E-3</v>
      </c>
      <c r="F91" s="7">
        <v>212</v>
      </c>
      <c r="G91" s="8">
        <v>3.3282773079615427E-2</v>
      </c>
      <c r="H91" s="9">
        <v>0.98880000000000001</v>
      </c>
      <c r="I91" s="9">
        <v>5.8612000000000002</v>
      </c>
      <c r="J91" s="9"/>
    </row>
    <row r="92" spans="1:10">
      <c r="A92" s="7" t="s">
        <v>479</v>
      </c>
      <c r="B92" s="7" t="s">
        <v>480</v>
      </c>
      <c r="C92" s="7" t="s">
        <v>97</v>
      </c>
      <c r="D92" s="9">
        <v>36.975348416300001</v>
      </c>
      <c r="E92" s="8">
        <v>2.176834352562879E-3</v>
      </c>
      <c r="F92" s="7">
        <v>93</v>
      </c>
      <c r="G92" s="8">
        <v>0.1345946422457682</v>
      </c>
      <c r="H92" s="9">
        <v>9.7141000000000002</v>
      </c>
      <c r="I92" s="9">
        <v>127.7663</v>
      </c>
      <c r="J92" s="9"/>
    </row>
    <row r="93" spans="1:10">
      <c r="A93" s="7" t="s">
        <v>481</v>
      </c>
      <c r="B93" s="7" t="s">
        <v>482</v>
      </c>
      <c r="C93" s="7" t="s">
        <v>92</v>
      </c>
      <c r="D93" s="9">
        <v>36.701383341000003</v>
      </c>
      <c r="E93" s="8">
        <v>2.160705320306008E-3</v>
      </c>
      <c r="F93" s="7">
        <v>39</v>
      </c>
      <c r="G93" s="8">
        <v>8.7347730773711885E-2</v>
      </c>
      <c r="H93" s="9">
        <v>5.2821999999999996</v>
      </c>
      <c r="I93" s="9">
        <v>107.4901</v>
      </c>
      <c r="J93" s="9"/>
    </row>
    <row r="94" spans="1:10">
      <c r="A94" s="7" t="s">
        <v>483</v>
      </c>
      <c r="B94" s="7" t="s">
        <v>484</v>
      </c>
      <c r="C94" s="7" t="s">
        <v>92</v>
      </c>
      <c r="D94" s="9">
        <v>36.349941870000002</v>
      </c>
      <c r="E94" s="8">
        <v>2.140015052336801E-3</v>
      </c>
      <c r="F94" s="7">
        <v>71</v>
      </c>
      <c r="G94" s="8">
        <v>0.16027666900199719</v>
      </c>
      <c r="H94" s="9">
        <v>4.0759999999999996</v>
      </c>
      <c r="I94" s="9">
        <v>48.689599999999999</v>
      </c>
      <c r="J94" s="9"/>
    </row>
    <row r="95" spans="1:10">
      <c r="A95" s="7" t="s">
        <v>485</v>
      </c>
      <c r="B95" s="7" t="s">
        <v>486</v>
      </c>
      <c r="C95" s="7" t="s">
        <v>86</v>
      </c>
      <c r="D95" s="9">
        <v>36.223923599999999</v>
      </c>
      <c r="E95" s="8">
        <v>2.1325960309905249E-3</v>
      </c>
      <c r="F95" s="7">
        <v>68</v>
      </c>
      <c r="G95" s="8">
        <v>0.18669123487268871</v>
      </c>
      <c r="H95" s="9">
        <v>17.4681</v>
      </c>
      <c r="I95" s="9">
        <v>533.44799999999998</v>
      </c>
      <c r="J95" s="9"/>
    </row>
    <row r="96" spans="1:10">
      <c r="A96" s="7" t="s">
        <v>487</v>
      </c>
      <c r="B96" s="7" t="s">
        <v>488</v>
      </c>
      <c r="C96" s="7" t="s">
        <v>97</v>
      </c>
      <c r="D96" s="9">
        <v>35.905056096999999</v>
      </c>
      <c r="E96" s="8">
        <v>2.113823476730013E-3</v>
      </c>
      <c r="F96" s="7">
        <v>92</v>
      </c>
      <c r="G96" s="8">
        <v>0.1042802578803786</v>
      </c>
      <c r="H96" s="9">
        <v>10.087</v>
      </c>
      <c r="I96" s="9">
        <v>117.3931</v>
      </c>
      <c r="J96" s="9"/>
    </row>
    <row r="97" spans="1:10">
      <c r="A97" s="7" t="s">
        <v>489</v>
      </c>
      <c r="B97" s="7" t="s">
        <v>490</v>
      </c>
      <c r="C97" s="7" t="s">
        <v>92</v>
      </c>
      <c r="D97" s="9">
        <v>35.846972532000002</v>
      </c>
      <c r="E97" s="8">
        <v>2.1104039470967069E-3</v>
      </c>
      <c r="F97" s="7">
        <v>45</v>
      </c>
      <c r="G97" s="8">
        <v>6.6661997724979466E-2</v>
      </c>
      <c r="H97" s="9">
        <v>23.404599999999999</v>
      </c>
      <c r="I97" s="9">
        <v>37.258499999999998</v>
      </c>
      <c r="J97" s="9"/>
    </row>
    <row r="98" spans="1:10">
      <c r="A98" s="7" t="s">
        <v>491</v>
      </c>
      <c r="B98" s="7" t="s">
        <v>492</v>
      </c>
      <c r="C98" s="7" t="s">
        <v>98</v>
      </c>
      <c r="D98" s="9">
        <v>35.736153145700001</v>
      </c>
      <c r="E98" s="8">
        <v>2.103879723327083E-3</v>
      </c>
      <c r="F98" s="7">
        <v>116</v>
      </c>
      <c r="G98" s="8">
        <v>4.0662049099482858E-2</v>
      </c>
      <c r="H98" s="9">
        <v>2.2534000000000001</v>
      </c>
      <c r="I98" s="9">
        <v>15.183</v>
      </c>
      <c r="J98" s="9"/>
    </row>
    <row r="99" spans="1:10">
      <c r="A99" s="7" t="s">
        <v>493</v>
      </c>
      <c r="B99" s="7" t="s">
        <v>494</v>
      </c>
      <c r="C99" s="7" t="s">
        <v>495</v>
      </c>
      <c r="D99" s="9">
        <v>35.240186570399999</v>
      </c>
      <c r="E99" s="8">
        <v>2.0746808888311768E-3</v>
      </c>
      <c r="F99" s="7">
        <v>91</v>
      </c>
      <c r="G99" s="8">
        <v>5.4912814097834647E-2</v>
      </c>
      <c r="H99" s="9">
        <v>2.0310000000000001</v>
      </c>
      <c r="I99" s="9">
        <v>29.451699999999999</v>
      </c>
      <c r="J99" s="9"/>
    </row>
    <row r="100" spans="1:10">
      <c r="A100" s="7" t="s">
        <v>496</v>
      </c>
      <c r="B100" s="7" t="s">
        <v>497</v>
      </c>
      <c r="C100" s="7" t="s">
        <v>86</v>
      </c>
      <c r="D100" s="9">
        <v>34.602840090400001</v>
      </c>
      <c r="E100" s="8">
        <v>2.0371586538402171E-3</v>
      </c>
      <c r="F100" s="7">
        <v>86</v>
      </c>
      <c r="G100" s="8">
        <v>8.8161456271465641E-2</v>
      </c>
      <c r="H100" s="9">
        <v>4.2625999999999999</v>
      </c>
      <c r="I100" s="9">
        <v>178.75309999999999</v>
      </c>
      <c r="J100" s="9"/>
    </row>
    <row r="101" spans="1:10">
      <c r="A101" s="7" t="s">
        <v>498</v>
      </c>
      <c r="B101" s="7" t="s">
        <v>499</v>
      </c>
      <c r="C101" s="7" t="s">
        <v>97</v>
      </c>
      <c r="D101" s="9">
        <v>34.345755670000003</v>
      </c>
      <c r="E101" s="8">
        <v>2.022023429378377E-3</v>
      </c>
      <c r="F101" s="7">
        <v>91</v>
      </c>
      <c r="G101" s="8">
        <v>0.1098948197603233</v>
      </c>
      <c r="H101" s="9">
        <v>4.1718999999999999</v>
      </c>
      <c r="I101" s="9">
        <v>31.034600000000001</v>
      </c>
      <c r="J101" s="9"/>
    </row>
  </sheetData>
  <autoFilter ref="A1:J101" xr:uid="{00000000-0009-0000-0000-000009000000}"/>
  <phoneticPr fontId="4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01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4"/>
  <cols>
    <col min="1" max="1" width="11" customWidth="1"/>
    <col min="2" max="2" width="8" customWidth="1"/>
    <col min="3" max="3" width="10" customWidth="1"/>
    <col min="4" max="4" width="20" customWidth="1"/>
    <col min="5" max="5" width="23" customWidth="1"/>
    <col min="6" max="6" width="8" customWidth="1"/>
    <col min="7" max="7" width="22" customWidth="1"/>
    <col min="8" max="8" width="9" customWidth="1"/>
    <col min="9" max="9" width="10" customWidth="1"/>
    <col min="10" max="10" width="20" customWidth="1"/>
  </cols>
  <sheetData>
    <row r="1" spans="1:10" ht="25" customHeight="1">
      <c r="A1" s="6" t="s">
        <v>281</v>
      </c>
      <c r="B1" s="6" t="s">
        <v>282</v>
      </c>
      <c r="C1" s="6" t="s">
        <v>283</v>
      </c>
      <c r="D1" s="6" t="s">
        <v>218</v>
      </c>
      <c r="E1" s="6" t="s">
        <v>284</v>
      </c>
      <c r="F1" s="6" t="s">
        <v>285</v>
      </c>
      <c r="G1" s="6" t="s">
        <v>286</v>
      </c>
      <c r="H1" s="6" t="s">
        <v>287</v>
      </c>
      <c r="I1" s="6" t="s">
        <v>288</v>
      </c>
      <c r="J1" s="6" t="s">
        <v>289</v>
      </c>
    </row>
    <row r="2" spans="1:10">
      <c r="A2" s="7" t="s">
        <v>296</v>
      </c>
      <c r="B2" s="7" t="s">
        <v>297</v>
      </c>
      <c r="C2" s="7" t="s">
        <v>100</v>
      </c>
      <c r="D2" s="9">
        <v>1297.14319836</v>
      </c>
      <c r="E2" s="8">
        <v>5.7984802800004287E-2</v>
      </c>
      <c r="F2" s="7">
        <v>1353</v>
      </c>
      <c r="G2" s="8">
        <v>0.1180200305381761</v>
      </c>
      <c r="H2" s="9">
        <v>22.009599999999999</v>
      </c>
      <c r="I2" s="9">
        <v>73.294399999999996</v>
      </c>
      <c r="J2" s="9">
        <v>84.801993390759606</v>
      </c>
    </row>
    <row r="3" spans="1:10">
      <c r="A3" s="7" t="s">
        <v>346</v>
      </c>
      <c r="B3" s="7" t="s">
        <v>347</v>
      </c>
      <c r="C3" s="7" t="s">
        <v>100</v>
      </c>
      <c r="D3" s="9">
        <v>1018.33983056</v>
      </c>
      <c r="E3" s="8">
        <v>4.5521754524147411E-2</v>
      </c>
      <c r="F3" s="7">
        <v>1061</v>
      </c>
      <c r="G3" s="8">
        <v>0.20925838773020039</v>
      </c>
      <c r="H3" s="9">
        <v>16.564</v>
      </c>
      <c r="I3" s="9">
        <v>68.543999999999997</v>
      </c>
      <c r="J3" s="9">
        <v>79.773525757076101</v>
      </c>
    </row>
    <row r="4" spans="1:10">
      <c r="A4" s="7" t="s">
        <v>308</v>
      </c>
      <c r="B4" s="7" t="s">
        <v>309</v>
      </c>
      <c r="C4" s="7" t="s">
        <v>310</v>
      </c>
      <c r="D4" s="9">
        <v>609.72588867479999</v>
      </c>
      <c r="E4" s="8">
        <v>2.725592321770284E-2</v>
      </c>
      <c r="F4" s="7">
        <v>818</v>
      </c>
      <c r="G4" s="8">
        <v>0.1317088667530667</v>
      </c>
      <c r="H4" s="9">
        <v>6.6797000000000004</v>
      </c>
      <c r="I4" s="9">
        <v>30.264500000000002</v>
      </c>
      <c r="J4" s="9">
        <v>91.664763530702672</v>
      </c>
    </row>
    <row r="5" spans="1:10">
      <c r="A5" s="7" t="s">
        <v>292</v>
      </c>
      <c r="B5" s="7" t="s">
        <v>293</v>
      </c>
      <c r="C5" s="7" t="s">
        <v>89</v>
      </c>
      <c r="D5" s="9">
        <v>543.43553741739993</v>
      </c>
      <c r="E5" s="8">
        <v>2.42926166605986E-2</v>
      </c>
      <c r="F5" s="7">
        <v>748</v>
      </c>
      <c r="G5" s="8">
        <v>0.1290774074398052</v>
      </c>
      <c r="H5" s="9">
        <v>15.667199999999999</v>
      </c>
      <c r="I5" s="9">
        <v>215.87860000000001</v>
      </c>
      <c r="J5" s="9">
        <v>48.142048854340104</v>
      </c>
    </row>
    <row r="6" spans="1:10">
      <c r="A6" s="7" t="s">
        <v>331</v>
      </c>
      <c r="B6" s="7" t="s">
        <v>332</v>
      </c>
      <c r="C6" s="7" t="s">
        <v>333</v>
      </c>
      <c r="D6" s="9">
        <v>538.452677763</v>
      </c>
      <c r="E6" s="8">
        <v>2.406987322347787E-2</v>
      </c>
      <c r="F6" s="7">
        <v>950</v>
      </c>
      <c r="G6" s="8">
        <v>6.2721059758940934E-2</v>
      </c>
      <c r="H6" s="9">
        <v>1.8997999999999999</v>
      </c>
      <c r="I6" s="9">
        <v>10.123799999999999</v>
      </c>
      <c r="J6" s="9">
        <v>34.593857549407502</v>
      </c>
    </row>
    <row r="7" spans="1:10">
      <c r="A7" s="7" t="s">
        <v>500</v>
      </c>
      <c r="B7" s="7" t="s">
        <v>501</v>
      </c>
      <c r="C7" s="7" t="s">
        <v>89</v>
      </c>
      <c r="D7" s="9">
        <v>511.13400456800002</v>
      </c>
      <c r="E7" s="8">
        <v>2.2848675841436631E-2</v>
      </c>
      <c r="F7" s="7">
        <v>571</v>
      </c>
      <c r="G7" s="8">
        <v>0.189217998371108</v>
      </c>
      <c r="H7" s="9">
        <v>14.1805</v>
      </c>
      <c r="I7" s="9">
        <v>56.436999999999998</v>
      </c>
      <c r="J7" s="9">
        <v>37.8246814063546</v>
      </c>
    </row>
    <row r="8" spans="1:10">
      <c r="A8" s="7" t="s">
        <v>493</v>
      </c>
      <c r="B8" s="7" t="s">
        <v>494</v>
      </c>
      <c r="C8" s="7" t="s">
        <v>495</v>
      </c>
      <c r="D8" s="9">
        <v>497.94388303800002</v>
      </c>
      <c r="E8" s="8">
        <v>2.2259051968920369E-2</v>
      </c>
      <c r="F8" s="7">
        <v>600</v>
      </c>
      <c r="G8" s="8">
        <v>0.19334083349446851</v>
      </c>
      <c r="H8" s="9">
        <v>33.981900000000003</v>
      </c>
      <c r="I8" s="9">
        <v>123.8045</v>
      </c>
      <c r="J8" s="9">
        <v>67.607792968092028</v>
      </c>
    </row>
    <row r="9" spans="1:10">
      <c r="A9" s="7" t="s">
        <v>374</v>
      </c>
      <c r="B9" s="7" t="s">
        <v>375</v>
      </c>
      <c r="C9" s="7" t="s">
        <v>100</v>
      </c>
      <c r="D9" s="9">
        <v>462.92438231599999</v>
      </c>
      <c r="E9" s="8">
        <v>2.0693612743638921E-2</v>
      </c>
      <c r="F9" s="7">
        <v>435</v>
      </c>
      <c r="G9" s="8">
        <v>0.28538129563574183</v>
      </c>
      <c r="H9" s="9">
        <v>21.009</v>
      </c>
      <c r="I9" s="9">
        <v>81.227699999999999</v>
      </c>
      <c r="J9" s="9">
        <v>69.456961081473807</v>
      </c>
    </row>
    <row r="10" spans="1:10">
      <c r="A10" s="7" t="s">
        <v>502</v>
      </c>
      <c r="B10" s="7" t="s">
        <v>503</v>
      </c>
      <c r="C10" s="7" t="s">
        <v>95</v>
      </c>
      <c r="D10" s="9">
        <v>431.78564232000002</v>
      </c>
      <c r="E10" s="8">
        <v>1.930165100773229E-2</v>
      </c>
      <c r="F10" s="7">
        <v>414</v>
      </c>
      <c r="G10" s="8">
        <v>0.22180458661911689</v>
      </c>
      <c r="H10" s="9">
        <v>27.267299999999999</v>
      </c>
      <c r="I10" s="9">
        <v>94.344200000000001</v>
      </c>
      <c r="J10" s="9">
        <v>104.543858313149</v>
      </c>
    </row>
    <row r="11" spans="1:10">
      <c r="A11" s="7" t="s">
        <v>304</v>
      </c>
      <c r="B11" s="7" t="s">
        <v>305</v>
      </c>
      <c r="C11" s="7" t="s">
        <v>92</v>
      </c>
      <c r="D11" s="9">
        <v>405.82434059159999</v>
      </c>
      <c r="E11" s="8">
        <v>1.814113074824519E-2</v>
      </c>
      <c r="F11" s="7">
        <v>631</v>
      </c>
      <c r="G11" s="8">
        <v>0.16893197870567331</v>
      </c>
      <c r="H11" s="9">
        <v>16.1601</v>
      </c>
      <c r="I11" s="9">
        <v>56.971600000000002</v>
      </c>
      <c r="J11" s="9">
        <v>42.123664694559302</v>
      </c>
    </row>
    <row r="12" spans="1:10">
      <c r="A12" s="7" t="s">
        <v>504</v>
      </c>
      <c r="B12" s="7" t="s">
        <v>505</v>
      </c>
      <c r="C12" s="7" t="s">
        <v>404</v>
      </c>
      <c r="D12" s="9">
        <v>336.13293245450001</v>
      </c>
      <c r="E12" s="8">
        <v>1.502579038891283E-2</v>
      </c>
      <c r="F12" s="7">
        <v>226</v>
      </c>
      <c r="G12" s="8">
        <v>0.25050226305874679</v>
      </c>
      <c r="H12" s="9">
        <v>10.139099999999999</v>
      </c>
      <c r="I12" s="9">
        <v>75.329899999999995</v>
      </c>
      <c r="J12" s="9">
        <v>86.901396030562168</v>
      </c>
    </row>
    <row r="13" spans="1:10">
      <c r="A13" s="7" t="s">
        <v>506</v>
      </c>
      <c r="B13" s="7" t="s">
        <v>507</v>
      </c>
      <c r="C13" s="7" t="s">
        <v>97</v>
      </c>
      <c r="D13" s="9">
        <v>334.97026494340003</v>
      </c>
      <c r="E13" s="8">
        <v>1.4973816908700061E-2</v>
      </c>
      <c r="F13" s="7">
        <v>422</v>
      </c>
      <c r="G13" s="8">
        <v>0.16854851870888271</v>
      </c>
      <c r="H13" s="9">
        <v>7.6130000000000004</v>
      </c>
      <c r="I13" s="9">
        <v>28.0306</v>
      </c>
      <c r="J13" s="9">
        <v>47.643508994690599</v>
      </c>
    </row>
    <row r="14" spans="1:10">
      <c r="A14" s="7" t="s">
        <v>302</v>
      </c>
      <c r="B14" s="7" t="s">
        <v>303</v>
      </c>
      <c r="C14" s="7" t="s">
        <v>95</v>
      </c>
      <c r="D14" s="9">
        <v>334.19025804799998</v>
      </c>
      <c r="E14" s="8">
        <v>1.4938949096056401E-2</v>
      </c>
      <c r="F14" s="7">
        <v>395</v>
      </c>
      <c r="G14" s="8">
        <v>0.1956211249548751</v>
      </c>
      <c r="H14" s="9">
        <v>14.1889</v>
      </c>
      <c r="I14" s="9">
        <v>184.09610000000001</v>
      </c>
      <c r="J14" s="9">
        <v>81.37818276423198</v>
      </c>
    </row>
    <row r="15" spans="1:10">
      <c r="A15" s="7" t="s">
        <v>508</v>
      </c>
      <c r="B15" s="7" t="s">
        <v>509</v>
      </c>
      <c r="C15" s="7" t="s">
        <v>92</v>
      </c>
      <c r="D15" s="9">
        <v>326.2204331694</v>
      </c>
      <c r="E15" s="8">
        <v>1.4582682552377589E-2</v>
      </c>
      <c r="F15" s="7">
        <v>273</v>
      </c>
      <c r="G15" s="8">
        <v>0.18140390154444569</v>
      </c>
      <c r="H15" s="9">
        <v>12.904400000000001</v>
      </c>
      <c r="I15" s="9">
        <v>48.078600000000002</v>
      </c>
      <c r="J15" s="9">
        <v>57.465115962233348</v>
      </c>
    </row>
    <row r="16" spans="1:10">
      <c r="A16" s="7" t="s">
        <v>441</v>
      </c>
      <c r="B16" s="7" t="s">
        <v>442</v>
      </c>
      <c r="C16" s="7" t="s">
        <v>89</v>
      </c>
      <c r="D16" s="9">
        <v>293.11536380550001</v>
      </c>
      <c r="E16" s="8">
        <v>1.310282210121601E-2</v>
      </c>
      <c r="F16" s="7">
        <v>364</v>
      </c>
      <c r="G16" s="8">
        <v>0.31732511629664928</v>
      </c>
      <c r="H16" s="9">
        <v>19.4057</v>
      </c>
      <c r="I16" s="9">
        <v>160.1198</v>
      </c>
      <c r="J16" s="9">
        <v>57.250103654623253</v>
      </c>
    </row>
    <row r="17" spans="1:10">
      <c r="A17" s="7" t="s">
        <v>510</v>
      </c>
      <c r="B17" s="7" t="s">
        <v>511</v>
      </c>
      <c r="C17" s="7" t="s">
        <v>95</v>
      </c>
      <c r="D17" s="9">
        <v>277.02882969810003</v>
      </c>
      <c r="E17" s="8">
        <v>1.2383723000104849E-2</v>
      </c>
      <c r="F17" s="7">
        <v>391</v>
      </c>
      <c r="G17" s="8">
        <v>0.22375339200655611</v>
      </c>
      <c r="H17" s="9">
        <v>19.735499999999998</v>
      </c>
      <c r="I17" s="9">
        <v>71.617699999999999</v>
      </c>
      <c r="J17" s="9">
        <v>62.531653279611099</v>
      </c>
    </row>
    <row r="18" spans="1:10">
      <c r="A18" s="7" t="s">
        <v>348</v>
      </c>
      <c r="B18" s="7" t="s">
        <v>349</v>
      </c>
      <c r="C18" s="7" t="s">
        <v>100</v>
      </c>
      <c r="D18" s="9">
        <v>271.93417093850002</v>
      </c>
      <c r="E18" s="8">
        <v>1.2155981927351881E-2</v>
      </c>
      <c r="F18" s="7">
        <v>229</v>
      </c>
      <c r="G18" s="8">
        <v>0.27028165205941329</v>
      </c>
      <c r="H18" s="9">
        <v>42.272599999999997</v>
      </c>
      <c r="I18" s="9">
        <v>142.96729999999999</v>
      </c>
      <c r="J18" s="9">
        <v>55.882550009086131</v>
      </c>
    </row>
    <row r="19" spans="1:10">
      <c r="A19" s="7" t="s">
        <v>512</v>
      </c>
      <c r="B19" s="7" t="s">
        <v>513</v>
      </c>
      <c r="C19" s="7" t="s">
        <v>100</v>
      </c>
      <c r="D19" s="9">
        <v>267.6562626681</v>
      </c>
      <c r="E19" s="8">
        <v>1.196475117675375E-2</v>
      </c>
      <c r="F19" s="7">
        <v>427</v>
      </c>
      <c r="G19" s="8">
        <v>0.1118824993816734</v>
      </c>
      <c r="H19" s="9">
        <v>9.9596999999999998</v>
      </c>
      <c r="I19" s="9">
        <v>38.592100000000002</v>
      </c>
      <c r="J19" s="9">
        <v>42.620959028210017</v>
      </c>
    </row>
    <row r="20" spans="1:10">
      <c r="A20" s="7" t="s">
        <v>317</v>
      </c>
      <c r="B20" s="7" t="s">
        <v>318</v>
      </c>
      <c r="C20" s="7" t="s">
        <v>95</v>
      </c>
      <c r="D20" s="9">
        <v>258.31903504220003</v>
      </c>
      <c r="E20" s="8">
        <v>1.1547359092925929E-2</v>
      </c>
      <c r="F20" s="7">
        <v>520</v>
      </c>
      <c r="G20" s="8">
        <v>7.1741383423857552E-2</v>
      </c>
      <c r="H20" s="9">
        <v>19.791799999999999</v>
      </c>
      <c r="I20" s="9">
        <v>99.495999999999995</v>
      </c>
      <c r="J20" s="9">
        <v>37.594065740127178</v>
      </c>
    </row>
    <row r="21" spans="1:10">
      <c r="A21" s="7" t="s">
        <v>514</v>
      </c>
      <c r="B21" s="7" t="s">
        <v>515</v>
      </c>
      <c r="C21" s="7" t="s">
        <v>95</v>
      </c>
      <c r="D21" s="9">
        <v>237.32310585319999</v>
      </c>
      <c r="E21" s="8">
        <v>1.0608800562791201E-2</v>
      </c>
      <c r="F21" s="7">
        <v>198</v>
      </c>
      <c r="G21" s="8">
        <v>0.16365733392622489</v>
      </c>
      <c r="H21" s="9">
        <v>39.523099999999999</v>
      </c>
      <c r="I21" s="9">
        <v>221.63800000000001</v>
      </c>
      <c r="J21" s="9">
        <v>53.975534642807098</v>
      </c>
    </row>
    <row r="22" spans="1:10">
      <c r="A22" s="7" t="s">
        <v>368</v>
      </c>
      <c r="B22" s="7" t="s">
        <v>369</v>
      </c>
      <c r="C22" s="7" t="s">
        <v>358</v>
      </c>
      <c r="D22" s="9">
        <v>222.99179682900001</v>
      </c>
      <c r="E22" s="8">
        <v>9.9681634082466573E-3</v>
      </c>
      <c r="F22" s="7">
        <v>595</v>
      </c>
      <c r="G22" s="8">
        <v>4.0868609216155989E-2</v>
      </c>
      <c r="H22" s="9">
        <v>1.9009</v>
      </c>
      <c r="I22" s="9">
        <v>14.133100000000001</v>
      </c>
      <c r="J22" s="9">
        <v>33.578498500797551</v>
      </c>
    </row>
    <row r="23" spans="1:10">
      <c r="A23" s="7" t="s">
        <v>516</v>
      </c>
      <c r="B23" s="7" t="s">
        <v>517</v>
      </c>
      <c r="C23" s="7" t="s">
        <v>518</v>
      </c>
      <c r="D23" s="9">
        <v>222.4207811</v>
      </c>
      <c r="E23" s="8">
        <v>9.9426379038276922E-3</v>
      </c>
      <c r="F23" s="7">
        <v>335</v>
      </c>
      <c r="G23" s="8">
        <v>0.119753504402608</v>
      </c>
      <c r="H23" s="9">
        <v>1.6526000000000001</v>
      </c>
      <c r="I23" s="9">
        <v>8.2713000000000001</v>
      </c>
      <c r="J23" s="9">
        <v>48.359407534278517</v>
      </c>
    </row>
    <row r="24" spans="1:10">
      <c r="A24" s="7" t="s">
        <v>396</v>
      </c>
      <c r="B24" s="7" t="s">
        <v>397</v>
      </c>
      <c r="C24" s="7" t="s">
        <v>398</v>
      </c>
      <c r="D24" s="9">
        <v>219.59443804200001</v>
      </c>
      <c r="E24" s="8">
        <v>9.8162949178948414E-3</v>
      </c>
      <c r="F24" s="7">
        <v>185</v>
      </c>
      <c r="G24" s="8">
        <v>0.21747561631910581</v>
      </c>
      <c r="H24" s="9">
        <v>11.8857</v>
      </c>
      <c r="I24" s="9">
        <v>66.385599999999997</v>
      </c>
      <c r="J24" s="9">
        <v>75.335412478275103</v>
      </c>
    </row>
    <row r="25" spans="1:10">
      <c r="A25" s="7" t="s">
        <v>519</v>
      </c>
      <c r="B25" s="7" t="s">
        <v>520</v>
      </c>
      <c r="C25" s="7" t="s">
        <v>100</v>
      </c>
      <c r="D25" s="9">
        <v>213.6002955399</v>
      </c>
      <c r="E25" s="8">
        <v>9.5483451869947927E-3</v>
      </c>
      <c r="F25" s="7">
        <v>176</v>
      </c>
      <c r="G25" s="8">
        <v>0.16892132981790109</v>
      </c>
      <c r="H25" s="9">
        <v>9.0298999999999996</v>
      </c>
      <c r="I25" s="9">
        <v>46.457099999999997</v>
      </c>
      <c r="J25" s="9">
        <v>37.477830644340429</v>
      </c>
    </row>
    <row r="26" spans="1:10">
      <c r="A26" s="7" t="s">
        <v>521</v>
      </c>
      <c r="B26" s="7" t="s">
        <v>522</v>
      </c>
      <c r="C26" s="7" t="s">
        <v>98</v>
      </c>
      <c r="D26" s="9">
        <v>212.33805251999999</v>
      </c>
      <c r="E26" s="8">
        <v>9.4919204894848164E-3</v>
      </c>
      <c r="F26" s="7">
        <v>231</v>
      </c>
      <c r="G26" s="8">
        <v>0.2981967657988055</v>
      </c>
      <c r="H26" s="9">
        <v>18.459900000000001</v>
      </c>
      <c r="I26" s="9">
        <v>501.18380000000002</v>
      </c>
      <c r="J26" s="9">
        <v>29.726758502984101</v>
      </c>
    </row>
    <row r="27" spans="1:10">
      <c r="A27" s="7" t="s">
        <v>300</v>
      </c>
      <c r="B27" s="7" t="s">
        <v>301</v>
      </c>
      <c r="C27" s="7" t="s">
        <v>98</v>
      </c>
      <c r="D27" s="9">
        <v>204.37644332350001</v>
      </c>
      <c r="E27" s="8">
        <v>9.1360212026416771E-3</v>
      </c>
      <c r="F27" s="7">
        <v>198</v>
      </c>
      <c r="G27" s="8">
        <v>0.16227733323308</v>
      </c>
      <c r="H27" s="9">
        <v>6.3559999999999999</v>
      </c>
      <c r="I27" s="9">
        <v>52.597000000000001</v>
      </c>
      <c r="J27" s="9">
        <v>34.998146032157983</v>
      </c>
    </row>
    <row r="28" spans="1:10">
      <c r="A28" s="7" t="s">
        <v>344</v>
      </c>
      <c r="B28" s="7" t="s">
        <v>345</v>
      </c>
      <c r="C28" s="7" t="s">
        <v>94</v>
      </c>
      <c r="D28" s="9">
        <v>199.80057912320001</v>
      </c>
      <c r="E28" s="8">
        <v>8.9314712473017761E-3</v>
      </c>
      <c r="F28" s="7">
        <v>230</v>
      </c>
      <c r="G28" s="8">
        <v>0.15414477147713229</v>
      </c>
      <c r="H28" s="9">
        <v>10.032299999999999</v>
      </c>
      <c r="I28" s="9">
        <v>58.165100000000002</v>
      </c>
      <c r="J28" s="9">
        <v>54.985043731554647</v>
      </c>
    </row>
    <row r="29" spans="1:10">
      <c r="A29" s="7" t="s">
        <v>461</v>
      </c>
      <c r="B29" s="7" t="s">
        <v>462</v>
      </c>
      <c r="C29" s="7" t="s">
        <v>310</v>
      </c>
      <c r="D29" s="9">
        <v>199.3876486966</v>
      </c>
      <c r="E29" s="8">
        <v>8.913012460803265E-3</v>
      </c>
      <c r="F29" s="7">
        <v>284</v>
      </c>
      <c r="G29" s="8">
        <v>0.18290510015694539</v>
      </c>
      <c r="H29" s="9">
        <v>6.3005000000000004</v>
      </c>
      <c r="I29" s="9">
        <v>46.789000000000001</v>
      </c>
      <c r="J29" s="9">
        <v>61.924308025580352</v>
      </c>
    </row>
    <row r="30" spans="1:10">
      <c r="A30" s="7" t="s">
        <v>523</v>
      </c>
      <c r="B30" s="7" t="s">
        <v>524</v>
      </c>
      <c r="C30" s="7" t="s">
        <v>89</v>
      </c>
      <c r="D30" s="9">
        <v>185.14637667</v>
      </c>
      <c r="E30" s="8">
        <v>8.2764001337081051E-3</v>
      </c>
      <c r="F30" s="7">
        <v>222</v>
      </c>
      <c r="G30" s="8">
        <v>0.18380496009938971</v>
      </c>
      <c r="H30" s="9">
        <v>19.7879</v>
      </c>
      <c r="I30" s="9">
        <v>108.75579999999999</v>
      </c>
      <c r="J30" s="9">
        <v>72.087721405755204</v>
      </c>
    </row>
    <row r="31" spans="1:10">
      <c r="A31" s="7" t="s">
        <v>356</v>
      </c>
      <c r="B31" s="7" t="s">
        <v>357</v>
      </c>
      <c r="C31" s="7" t="s">
        <v>358</v>
      </c>
      <c r="D31" s="9">
        <v>182.01024671100001</v>
      </c>
      <c r="E31" s="8">
        <v>8.1362090758066233E-3</v>
      </c>
      <c r="F31" s="7">
        <v>266</v>
      </c>
      <c r="G31" s="8">
        <v>0.16613844727740021</v>
      </c>
      <c r="H31" s="9">
        <v>2.5428999999999999</v>
      </c>
      <c r="I31" s="9">
        <v>17.902200000000001</v>
      </c>
      <c r="J31" s="9">
        <v>66.305837231234761</v>
      </c>
    </row>
    <row r="32" spans="1:10">
      <c r="A32" s="7" t="s">
        <v>525</v>
      </c>
      <c r="B32" s="7" t="s">
        <v>526</v>
      </c>
      <c r="C32" s="7" t="s">
        <v>89</v>
      </c>
      <c r="D32" s="9">
        <v>181.81259251169999</v>
      </c>
      <c r="E32" s="8">
        <v>8.1273735518771952E-3</v>
      </c>
      <c r="F32" s="7">
        <v>222</v>
      </c>
      <c r="G32" s="8">
        <v>0.20676287013294339</v>
      </c>
      <c r="H32" s="9">
        <v>8.0284999999999993</v>
      </c>
      <c r="I32" s="9">
        <v>65.3459</v>
      </c>
      <c r="J32" s="9"/>
    </row>
    <row r="33" spans="1:10">
      <c r="A33" s="7" t="s">
        <v>527</v>
      </c>
      <c r="B33" s="7" t="s">
        <v>528</v>
      </c>
      <c r="C33" s="7" t="s">
        <v>92</v>
      </c>
      <c r="D33" s="9">
        <v>173.26656138000001</v>
      </c>
      <c r="E33" s="8">
        <v>7.7453494773410611E-3</v>
      </c>
      <c r="F33" s="7">
        <v>151</v>
      </c>
      <c r="G33" s="8">
        <v>0.1087356908678131</v>
      </c>
      <c r="H33" s="9">
        <v>2.4823</v>
      </c>
      <c r="I33" s="9">
        <v>84.729200000000006</v>
      </c>
      <c r="J33" s="9"/>
    </row>
    <row r="34" spans="1:10">
      <c r="A34" s="7" t="s">
        <v>529</v>
      </c>
      <c r="B34" s="7" t="s">
        <v>530</v>
      </c>
      <c r="C34" s="7" t="s">
        <v>398</v>
      </c>
      <c r="D34" s="9">
        <v>167.81552525000001</v>
      </c>
      <c r="E34" s="8">
        <v>7.501677648777052E-3</v>
      </c>
      <c r="F34" s="7">
        <v>105</v>
      </c>
      <c r="G34" s="8">
        <v>0.3631299514379282</v>
      </c>
      <c r="H34" s="9">
        <v>13.852399999999999</v>
      </c>
      <c r="I34" s="9">
        <v>78.914199999999994</v>
      </c>
      <c r="J34" s="9"/>
    </row>
    <row r="35" spans="1:10">
      <c r="A35" s="7" t="s">
        <v>531</v>
      </c>
      <c r="B35" s="7" t="s">
        <v>532</v>
      </c>
      <c r="C35" s="7" t="s">
        <v>95</v>
      </c>
      <c r="D35" s="9">
        <v>148.13436605320001</v>
      </c>
      <c r="E35" s="8">
        <v>6.621891873124227E-3</v>
      </c>
      <c r="F35" s="7">
        <v>107</v>
      </c>
      <c r="G35" s="8">
        <v>0.25220773699672328</v>
      </c>
      <c r="H35" s="9">
        <v>56.942399999999999</v>
      </c>
      <c r="I35" s="9">
        <v>270.94540000000001</v>
      </c>
      <c r="J35" s="9"/>
    </row>
    <row r="36" spans="1:10">
      <c r="A36" s="7" t="s">
        <v>533</v>
      </c>
      <c r="B36" s="7" t="s">
        <v>534</v>
      </c>
      <c r="C36" s="7" t="s">
        <v>363</v>
      </c>
      <c r="D36" s="9">
        <v>141.01015663000001</v>
      </c>
      <c r="E36" s="8">
        <v>6.3034259712619898E-3</v>
      </c>
      <c r="F36" s="7">
        <v>320</v>
      </c>
      <c r="G36" s="8">
        <v>7.1675136993426564E-2</v>
      </c>
      <c r="H36" s="9">
        <v>10.423500000000001</v>
      </c>
      <c r="I36" s="9">
        <v>86.452699999999993</v>
      </c>
      <c r="J36" s="9"/>
    </row>
    <row r="37" spans="1:10">
      <c r="A37" s="7" t="s">
        <v>535</v>
      </c>
      <c r="B37" s="7" t="s">
        <v>536</v>
      </c>
      <c r="C37" s="7" t="s">
        <v>95</v>
      </c>
      <c r="D37" s="9">
        <v>137.66947252560001</v>
      </c>
      <c r="E37" s="8">
        <v>6.1540909485323066E-3</v>
      </c>
      <c r="F37" s="7">
        <v>178</v>
      </c>
      <c r="G37" s="8">
        <v>0.16005694979274659</v>
      </c>
      <c r="H37" s="9">
        <v>45.807000000000002</v>
      </c>
      <c r="I37" s="9">
        <v>110.3665</v>
      </c>
      <c r="J37" s="9"/>
    </row>
    <row r="38" spans="1:10">
      <c r="A38" s="7" t="s">
        <v>443</v>
      </c>
      <c r="B38" s="7" t="s">
        <v>444</v>
      </c>
      <c r="C38" s="7" t="s">
        <v>95</v>
      </c>
      <c r="D38" s="9">
        <v>122.5156149747</v>
      </c>
      <c r="E38" s="8">
        <v>5.4766842883738611E-3</v>
      </c>
      <c r="F38" s="7">
        <v>111</v>
      </c>
      <c r="G38" s="8">
        <v>0.14752099083793541</v>
      </c>
      <c r="H38" s="9">
        <v>10.3879</v>
      </c>
      <c r="I38" s="9">
        <v>101.7976</v>
      </c>
      <c r="J38" s="9"/>
    </row>
    <row r="39" spans="1:10">
      <c r="A39" s="7" t="s">
        <v>399</v>
      </c>
      <c r="B39" s="7" t="s">
        <v>400</v>
      </c>
      <c r="C39" s="7" t="s">
        <v>401</v>
      </c>
      <c r="D39" s="9">
        <v>121.80572701</v>
      </c>
      <c r="E39" s="8">
        <v>5.4449509271726707E-3</v>
      </c>
      <c r="F39" s="7">
        <v>125</v>
      </c>
      <c r="G39" s="8">
        <v>0.24764975299858211</v>
      </c>
      <c r="H39" s="9">
        <v>10.2364</v>
      </c>
      <c r="I39" s="9">
        <v>57.186599999999999</v>
      </c>
      <c r="J39" s="9"/>
    </row>
    <row r="40" spans="1:10">
      <c r="A40" s="7" t="s">
        <v>537</v>
      </c>
      <c r="B40" s="7" t="s">
        <v>538</v>
      </c>
      <c r="C40" s="7" t="s">
        <v>310</v>
      </c>
      <c r="D40" s="9">
        <v>118.22036629039999</v>
      </c>
      <c r="E40" s="8">
        <v>5.2846783878294943E-3</v>
      </c>
      <c r="F40" s="7">
        <v>312</v>
      </c>
      <c r="G40" s="8">
        <v>4.1825712852702021E-2</v>
      </c>
      <c r="H40" s="9">
        <v>3.3437000000000001</v>
      </c>
      <c r="I40" s="9">
        <v>22.355</v>
      </c>
      <c r="J40" s="9"/>
    </row>
    <row r="41" spans="1:10">
      <c r="A41" s="7" t="s">
        <v>539</v>
      </c>
      <c r="B41" s="7" t="s">
        <v>540</v>
      </c>
      <c r="C41" s="7" t="s">
        <v>92</v>
      </c>
      <c r="D41" s="9">
        <v>118.05179309259999</v>
      </c>
      <c r="E41" s="8">
        <v>5.2771428407563893E-3</v>
      </c>
      <c r="F41" s="7">
        <v>85</v>
      </c>
      <c r="G41" s="8">
        <v>0.21646893930562119</v>
      </c>
      <c r="H41" s="9">
        <v>14.601599999999999</v>
      </c>
      <c r="I41" s="9">
        <v>97.058300000000003</v>
      </c>
      <c r="J41" s="9"/>
    </row>
    <row r="42" spans="1:10">
      <c r="A42" s="7" t="s">
        <v>541</v>
      </c>
      <c r="B42" s="7" t="s">
        <v>542</v>
      </c>
      <c r="C42" s="7" t="s">
        <v>95</v>
      </c>
      <c r="D42" s="9">
        <v>117.203157085</v>
      </c>
      <c r="E42" s="8">
        <v>5.2392071744306644E-3</v>
      </c>
      <c r="F42" s="7">
        <v>80</v>
      </c>
      <c r="G42" s="8">
        <v>0.20613129090799559</v>
      </c>
      <c r="H42" s="9">
        <v>18.3505</v>
      </c>
      <c r="I42" s="9">
        <v>241.46170000000001</v>
      </c>
      <c r="J42" s="9"/>
    </row>
    <row r="43" spans="1:10">
      <c r="A43" s="7" t="s">
        <v>543</v>
      </c>
      <c r="B43" s="7" t="s">
        <v>544</v>
      </c>
      <c r="C43" s="7" t="s">
        <v>419</v>
      </c>
      <c r="D43" s="9">
        <v>116.8725087362</v>
      </c>
      <c r="E43" s="8">
        <v>5.224426555509365E-3</v>
      </c>
      <c r="F43" s="7">
        <v>75</v>
      </c>
      <c r="G43" s="8">
        <v>0.2764436426905445</v>
      </c>
      <c r="H43" s="9">
        <v>8.4238</v>
      </c>
      <c r="I43" s="9">
        <v>49.509</v>
      </c>
      <c r="J43" s="9"/>
    </row>
    <row r="44" spans="1:10">
      <c r="A44" s="7" t="s">
        <v>545</v>
      </c>
      <c r="B44" s="7" t="s">
        <v>546</v>
      </c>
      <c r="C44" s="7" t="s">
        <v>92</v>
      </c>
      <c r="D44" s="9">
        <v>112.74807167119999</v>
      </c>
      <c r="E44" s="8">
        <v>5.0400562637964519E-3</v>
      </c>
      <c r="F44" s="7">
        <v>115</v>
      </c>
      <c r="G44" s="8">
        <v>0.1055401112697489</v>
      </c>
      <c r="H44" s="9">
        <v>25.420100000000001</v>
      </c>
      <c r="I44" s="9">
        <v>127.78149999999999</v>
      </c>
      <c r="J44" s="9"/>
    </row>
    <row r="45" spans="1:10">
      <c r="A45" s="7" t="s">
        <v>547</v>
      </c>
      <c r="B45" s="7" t="s">
        <v>548</v>
      </c>
      <c r="C45" s="7" t="s">
        <v>363</v>
      </c>
      <c r="D45" s="9">
        <v>111.9068446898</v>
      </c>
      <c r="E45" s="8">
        <v>5.0024517952318454E-3</v>
      </c>
      <c r="F45" s="7">
        <v>101</v>
      </c>
      <c r="G45" s="8">
        <v>0.1502565808461726</v>
      </c>
      <c r="H45" s="9">
        <v>16.270900000000001</v>
      </c>
      <c r="I45" s="9">
        <v>315.05279999999999</v>
      </c>
      <c r="J45" s="9"/>
    </row>
    <row r="46" spans="1:10">
      <c r="A46" s="7" t="s">
        <v>549</v>
      </c>
      <c r="B46" s="7" t="s">
        <v>550</v>
      </c>
      <c r="C46" s="7" t="s">
        <v>100</v>
      </c>
      <c r="D46" s="9">
        <v>111.48777344</v>
      </c>
      <c r="E46" s="8">
        <v>4.9837185020923311E-3</v>
      </c>
      <c r="F46" s="7">
        <v>76</v>
      </c>
      <c r="G46" s="8">
        <v>0.36532639342918333</v>
      </c>
      <c r="H46" s="9">
        <v>13.075200000000001</v>
      </c>
      <c r="I46" s="9">
        <v>67.16</v>
      </c>
      <c r="J46" s="9"/>
    </row>
    <row r="47" spans="1:10">
      <c r="A47" s="7" t="s">
        <v>491</v>
      </c>
      <c r="B47" s="7" t="s">
        <v>492</v>
      </c>
      <c r="C47" s="7" t="s">
        <v>98</v>
      </c>
      <c r="D47" s="9">
        <v>110.83778525300001</v>
      </c>
      <c r="E47" s="8">
        <v>4.9546627764845662E-3</v>
      </c>
      <c r="F47" s="7">
        <v>155</v>
      </c>
      <c r="G47" s="8">
        <v>0.1859681525498561</v>
      </c>
      <c r="H47" s="9">
        <v>11.5769</v>
      </c>
      <c r="I47" s="9">
        <v>156.97219999999999</v>
      </c>
      <c r="J47" s="9"/>
    </row>
    <row r="48" spans="1:10">
      <c r="A48" s="7" t="s">
        <v>551</v>
      </c>
      <c r="B48" s="7" t="s">
        <v>552</v>
      </c>
      <c r="C48" s="7" t="s">
        <v>363</v>
      </c>
      <c r="D48" s="9">
        <v>106.547975417</v>
      </c>
      <c r="E48" s="8">
        <v>4.762900002949255E-3</v>
      </c>
      <c r="F48" s="7">
        <v>74</v>
      </c>
      <c r="G48" s="8">
        <v>0.23930124196959879</v>
      </c>
      <c r="H48" s="9">
        <v>19.993400000000001</v>
      </c>
      <c r="I48" s="9">
        <v>162.02950000000001</v>
      </c>
      <c r="J48" s="9"/>
    </row>
    <row r="49" spans="1:10">
      <c r="A49" s="7" t="s">
        <v>553</v>
      </c>
      <c r="B49" s="7" t="s">
        <v>554</v>
      </c>
      <c r="C49" s="7" t="s">
        <v>363</v>
      </c>
      <c r="D49" s="9">
        <v>105.9805916032</v>
      </c>
      <c r="E49" s="8">
        <v>4.7375368521446991E-3</v>
      </c>
      <c r="F49" s="7">
        <v>151</v>
      </c>
      <c r="G49" s="8">
        <v>0.14341182501822219</v>
      </c>
      <c r="H49" s="9">
        <v>29.8262</v>
      </c>
      <c r="I49" s="9">
        <v>245.9298</v>
      </c>
      <c r="J49" s="9"/>
    </row>
    <row r="50" spans="1:10">
      <c r="A50" s="7" t="s">
        <v>555</v>
      </c>
      <c r="B50" s="7" t="s">
        <v>556</v>
      </c>
      <c r="C50" s="7" t="s">
        <v>518</v>
      </c>
      <c r="D50" s="9">
        <v>102.6859218812</v>
      </c>
      <c r="E50" s="8">
        <v>4.5902587610574157E-3</v>
      </c>
      <c r="F50" s="7">
        <v>193</v>
      </c>
      <c r="G50" s="8">
        <v>9.1125430836081295E-2</v>
      </c>
      <c r="H50" s="9">
        <v>1.1385000000000001</v>
      </c>
      <c r="I50" s="9">
        <v>5.7263999999999999</v>
      </c>
      <c r="J50" s="9"/>
    </row>
    <row r="51" spans="1:10">
      <c r="A51" s="7" t="s">
        <v>557</v>
      </c>
      <c r="B51" s="7" t="s">
        <v>558</v>
      </c>
      <c r="C51" s="7" t="s">
        <v>95</v>
      </c>
      <c r="D51" s="9">
        <v>102.0791779396</v>
      </c>
      <c r="E51" s="8">
        <v>4.5631361366253132E-3</v>
      </c>
      <c r="F51" s="7">
        <v>101</v>
      </c>
      <c r="G51" s="8">
        <v>0.26449521943340282</v>
      </c>
      <c r="H51" s="9">
        <v>13.7674</v>
      </c>
      <c r="I51" s="9">
        <v>115.244</v>
      </c>
      <c r="J51" s="9"/>
    </row>
    <row r="52" spans="1:10">
      <c r="A52" s="7" t="s">
        <v>559</v>
      </c>
      <c r="B52" s="7" t="s">
        <v>560</v>
      </c>
      <c r="C52" s="7" t="s">
        <v>92</v>
      </c>
      <c r="D52" s="9">
        <v>101.9020620413</v>
      </c>
      <c r="E52" s="8">
        <v>4.5552187143633339E-3</v>
      </c>
      <c r="F52" s="7">
        <v>38</v>
      </c>
      <c r="G52" s="8">
        <v>0.16830444687321519</v>
      </c>
      <c r="H52" s="9">
        <v>4.3289</v>
      </c>
      <c r="I52" s="9">
        <v>116.6833</v>
      </c>
      <c r="J52" s="9"/>
    </row>
    <row r="53" spans="1:10">
      <c r="A53" s="7" t="s">
        <v>561</v>
      </c>
      <c r="B53" s="7" t="s">
        <v>562</v>
      </c>
      <c r="C53" s="7" t="s">
        <v>358</v>
      </c>
      <c r="D53" s="9">
        <v>99.369318151000002</v>
      </c>
      <c r="E53" s="8">
        <v>4.4420001774989086E-3</v>
      </c>
      <c r="F53" s="7">
        <v>335</v>
      </c>
      <c r="G53" s="8">
        <v>3.1556048927911078E-2</v>
      </c>
      <c r="H53" s="9">
        <v>1.0448</v>
      </c>
      <c r="I53" s="9">
        <v>8.3064</v>
      </c>
      <c r="J53" s="9"/>
    </row>
    <row r="54" spans="1:10">
      <c r="A54" s="7" t="s">
        <v>563</v>
      </c>
      <c r="B54" s="7" t="s">
        <v>564</v>
      </c>
      <c r="C54" s="7" t="s">
        <v>101</v>
      </c>
      <c r="D54" s="9">
        <v>99.35869601600001</v>
      </c>
      <c r="E54" s="8">
        <v>4.4415253475772239E-3</v>
      </c>
      <c r="F54" s="7">
        <v>95</v>
      </c>
      <c r="G54" s="8">
        <v>0.1663001812080907</v>
      </c>
      <c r="H54" s="9">
        <v>10.0037</v>
      </c>
      <c r="I54" s="9">
        <v>50.040100000000002</v>
      </c>
      <c r="J54" s="9"/>
    </row>
    <row r="55" spans="1:10">
      <c r="A55" s="7" t="s">
        <v>565</v>
      </c>
      <c r="B55" s="7" t="s">
        <v>566</v>
      </c>
      <c r="C55" s="7" t="s">
        <v>363</v>
      </c>
      <c r="D55" s="9">
        <v>99.227790553999995</v>
      </c>
      <c r="E55" s="8">
        <v>4.4356736209451063E-3</v>
      </c>
      <c r="F55" s="7">
        <v>152</v>
      </c>
      <c r="G55" s="8">
        <v>0.11427717193842279</v>
      </c>
      <c r="H55" s="9">
        <v>28.993400000000001</v>
      </c>
      <c r="I55" s="9">
        <v>107.02849999999999</v>
      </c>
      <c r="J55" s="9"/>
    </row>
    <row r="56" spans="1:10">
      <c r="A56" s="7" t="s">
        <v>390</v>
      </c>
      <c r="B56" s="7" t="s">
        <v>391</v>
      </c>
      <c r="C56" s="7" t="s">
        <v>99</v>
      </c>
      <c r="D56" s="9">
        <v>96.509260776000005</v>
      </c>
      <c r="E56" s="8">
        <v>4.3141500965704904E-3</v>
      </c>
      <c r="F56" s="7">
        <v>151</v>
      </c>
      <c r="G56" s="8">
        <v>6.2139021837007737E-2</v>
      </c>
      <c r="H56" s="9">
        <v>13.406700000000001</v>
      </c>
      <c r="I56" s="9">
        <v>221.1474</v>
      </c>
      <c r="J56" s="9"/>
    </row>
    <row r="57" spans="1:10">
      <c r="A57" s="7" t="s">
        <v>325</v>
      </c>
      <c r="B57" s="7" t="s">
        <v>326</v>
      </c>
      <c r="C57" s="7" t="s">
        <v>92</v>
      </c>
      <c r="D57" s="9">
        <v>95.907850574999998</v>
      </c>
      <c r="E57" s="8">
        <v>4.2872659006305304E-3</v>
      </c>
      <c r="F57" s="7">
        <v>48</v>
      </c>
      <c r="G57" s="8">
        <v>0.14227769847668001</v>
      </c>
      <c r="H57" s="9">
        <v>8.2713000000000001</v>
      </c>
      <c r="I57" s="9">
        <v>104.422</v>
      </c>
      <c r="J57" s="9"/>
    </row>
    <row r="58" spans="1:10">
      <c r="A58" s="7" t="s">
        <v>567</v>
      </c>
      <c r="B58" s="7" t="s">
        <v>568</v>
      </c>
      <c r="C58" s="7" t="s">
        <v>358</v>
      </c>
      <c r="D58" s="9">
        <v>95.348604348799995</v>
      </c>
      <c r="E58" s="8">
        <v>4.2622665156868689E-3</v>
      </c>
      <c r="F58" s="7">
        <v>308</v>
      </c>
      <c r="G58" s="8">
        <v>5.731960374814022E-2</v>
      </c>
      <c r="H58" s="9">
        <v>1.5712999999999999</v>
      </c>
      <c r="I58" s="9">
        <v>15.9793</v>
      </c>
      <c r="J58" s="9"/>
    </row>
    <row r="59" spans="1:10">
      <c r="A59" s="7" t="s">
        <v>569</v>
      </c>
      <c r="B59" s="7" t="s">
        <v>570</v>
      </c>
      <c r="C59" s="7" t="s">
        <v>358</v>
      </c>
      <c r="D59" s="9">
        <v>91.584432035599988</v>
      </c>
      <c r="E59" s="8">
        <v>4.0940007532312712E-3</v>
      </c>
      <c r="F59" s="7">
        <v>20</v>
      </c>
      <c r="G59" s="8">
        <v>0.1836581048615149</v>
      </c>
      <c r="H59" s="9">
        <v>1.0155000000000001</v>
      </c>
      <c r="I59" s="9">
        <v>9.0357000000000003</v>
      </c>
      <c r="J59" s="9"/>
    </row>
    <row r="60" spans="1:10">
      <c r="A60" s="7" t="s">
        <v>571</v>
      </c>
      <c r="B60" s="7" t="s">
        <v>572</v>
      </c>
      <c r="C60" s="7" t="s">
        <v>310</v>
      </c>
      <c r="D60" s="9">
        <v>91.499876364500011</v>
      </c>
      <c r="E60" s="8">
        <v>4.0902209516484132E-3</v>
      </c>
      <c r="F60" s="7">
        <v>80</v>
      </c>
      <c r="G60" s="8">
        <v>0.2177440953487742</v>
      </c>
      <c r="H60" s="9">
        <v>9.5290999999999997</v>
      </c>
      <c r="I60" s="9">
        <v>62.8279</v>
      </c>
      <c r="J60" s="9"/>
    </row>
    <row r="61" spans="1:10">
      <c r="A61" s="7" t="s">
        <v>455</v>
      </c>
      <c r="B61" s="7" t="s">
        <v>456</v>
      </c>
      <c r="C61" s="7" t="s">
        <v>99</v>
      </c>
      <c r="D61" s="9">
        <v>89.8867198656</v>
      </c>
      <c r="E61" s="8">
        <v>4.0181097448113226E-3</v>
      </c>
      <c r="F61" s="7">
        <v>114</v>
      </c>
      <c r="G61" s="8">
        <v>0.13734119045264889</v>
      </c>
      <c r="H61" s="9">
        <v>7.1658999999999997</v>
      </c>
      <c r="I61" s="9">
        <v>66.144900000000007</v>
      </c>
      <c r="J61" s="9"/>
    </row>
    <row r="62" spans="1:10">
      <c r="A62" s="7" t="s">
        <v>573</v>
      </c>
      <c r="B62" s="7" t="s">
        <v>574</v>
      </c>
      <c r="C62" s="7" t="s">
        <v>94</v>
      </c>
      <c r="D62" s="9">
        <v>86.083372830000002</v>
      </c>
      <c r="E62" s="8">
        <v>3.8480927967071551E-3</v>
      </c>
      <c r="F62" s="7">
        <v>89</v>
      </c>
      <c r="G62" s="8">
        <v>0.3439252190681451</v>
      </c>
      <c r="H62" s="9">
        <v>7.0187999999999997</v>
      </c>
      <c r="I62" s="9">
        <v>67.273399999999995</v>
      </c>
      <c r="J62" s="9"/>
    </row>
    <row r="63" spans="1:10">
      <c r="A63" s="7" t="s">
        <v>354</v>
      </c>
      <c r="B63" s="7" t="s">
        <v>355</v>
      </c>
      <c r="C63" s="7" t="s">
        <v>94</v>
      </c>
      <c r="D63" s="9">
        <v>85.558327461999994</v>
      </c>
      <c r="E63" s="8">
        <v>3.824622256089105E-3</v>
      </c>
      <c r="F63" s="7">
        <v>100</v>
      </c>
      <c r="G63" s="8">
        <v>0.20875491026329129</v>
      </c>
      <c r="H63" s="9">
        <v>5.2938999999999998</v>
      </c>
      <c r="I63" s="9">
        <v>43.260100000000001</v>
      </c>
      <c r="J63" s="9"/>
    </row>
    <row r="64" spans="1:10">
      <c r="A64" s="7" t="s">
        <v>575</v>
      </c>
      <c r="B64" s="7" t="s">
        <v>576</v>
      </c>
      <c r="C64" s="7" t="s">
        <v>438</v>
      </c>
      <c r="D64" s="9">
        <v>84.465373495099996</v>
      </c>
      <c r="E64" s="8">
        <v>3.7757651057603639E-3</v>
      </c>
      <c r="F64" s="7">
        <v>136</v>
      </c>
      <c r="G64" s="8">
        <v>0.207661107052558</v>
      </c>
      <c r="H64" s="9">
        <v>9.0760000000000005</v>
      </c>
      <c r="I64" s="9">
        <v>63.426000000000002</v>
      </c>
      <c r="J64" s="9"/>
    </row>
    <row r="65" spans="1:10">
      <c r="A65" s="7" t="s">
        <v>577</v>
      </c>
      <c r="B65" s="7" t="s">
        <v>578</v>
      </c>
      <c r="C65" s="7" t="s">
        <v>495</v>
      </c>
      <c r="D65" s="9">
        <v>84.007981460099998</v>
      </c>
      <c r="E65" s="8">
        <v>3.7553187996121301E-3</v>
      </c>
      <c r="F65" s="7">
        <v>25</v>
      </c>
      <c r="G65" s="8">
        <v>0.22922370943974471</v>
      </c>
      <c r="H65" s="9">
        <v>14.3339</v>
      </c>
      <c r="I65" s="9">
        <v>50.7209</v>
      </c>
      <c r="J65" s="9"/>
    </row>
    <row r="66" spans="1:10">
      <c r="A66" s="7" t="s">
        <v>579</v>
      </c>
      <c r="B66" s="7" t="s">
        <v>580</v>
      </c>
      <c r="C66" s="7" t="s">
        <v>97</v>
      </c>
      <c r="D66" s="9">
        <v>81.629352145600009</v>
      </c>
      <c r="E66" s="8">
        <v>3.6489894815306938E-3</v>
      </c>
      <c r="F66" s="7">
        <v>42</v>
      </c>
      <c r="G66" s="8">
        <v>0.22596916433038811</v>
      </c>
      <c r="H66" s="9">
        <v>14.495699999999999</v>
      </c>
      <c r="I66" s="9">
        <v>99.966399999999993</v>
      </c>
      <c r="J66" s="9"/>
    </row>
    <row r="67" spans="1:10">
      <c r="A67" s="7" t="s">
        <v>581</v>
      </c>
      <c r="B67" s="7" t="s">
        <v>582</v>
      </c>
      <c r="C67" s="7" t="s">
        <v>100</v>
      </c>
      <c r="D67" s="9">
        <v>77.101781450800004</v>
      </c>
      <c r="E67" s="8">
        <v>3.446598339031564E-3</v>
      </c>
      <c r="F67" s="7">
        <v>51</v>
      </c>
      <c r="G67" s="8">
        <v>0.18862752833559029</v>
      </c>
      <c r="H67" s="9">
        <v>7.9153000000000002</v>
      </c>
      <c r="I67" s="9">
        <v>27.619</v>
      </c>
      <c r="J67" s="9"/>
    </row>
    <row r="68" spans="1:10">
      <c r="A68" s="7" t="s">
        <v>583</v>
      </c>
      <c r="B68" s="7" t="s">
        <v>584</v>
      </c>
      <c r="C68" s="7" t="s">
        <v>94</v>
      </c>
      <c r="D68" s="9">
        <v>76.446640838100009</v>
      </c>
      <c r="E68" s="8">
        <v>3.4173122900573931E-3</v>
      </c>
      <c r="F68" s="7">
        <v>40</v>
      </c>
      <c r="G68" s="8">
        <v>0.23908068121697201</v>
      </c>
      <c r="H68" s="9">
        <v>11.1891</v>
      </c>
      <c r="I68" s="9">
        <v>97.400199999999998</v>
      </c>
      <c r="J68" s="9"/>
    </row>
    <row r="69" spans="1:10">
      <c r="A69" s="7" t="s">
        <v>585</v>
      </c>
      <c r="B69" s="7" t="s">
        <v>586</v>
      </c>
      <c r="C69" s="7" t="s">
        <v>92</v>
      </c>
      <c r="D69" s="9">
        <v>74.633296197999996</v>
      </c>
      <c r="E69" s="8">
        <v>3.3362522872006678E-3</v>
      </c>
      <c r="F69" s="7">
        <v>25</v>
      </c>
      <c r="G69" s="8">
        <v>0.32762817025785163</v>
      </c>
      <c r="H69" s="9">
        <v>33.233600000000003</v>
      </c>
      <c r="I69" s="9">
        <v>160.25569999999999</v>
      </c>
      <c r="J69" s="9"/>
    </row>
    <row r="70" spans="1:10">
      <c r="A70" s="7" t="s">
        <v>587</v>
      </c>
      <c r="B70" s="7" t="s">
        <v>588</v>
      </c>
      <c r="C70" s="7" t="s">
        <v>97</v>
      </c>
      <c r="D70" s="9">
        <v>73.1250566824</v>
      </c>
      <c r="E70" s="8">
        <v>3.2688310718731609E-3</v>
      </c>
      <c r="F70" s="7">
        <v>108</v>
      </c>
      <c r="G70" s="8">
        <v>0.15452190665254881</v>
      </c>
      <c r="H70" s="9">
        <v>16.103200000000001</v>
      </c>
      <c r="I70" s="9">
        <v>114.5711</v>
      </c>
      <c r="J70" s="9"/>
    </row>
    <row r="71" spans="1:10">
      <c r="A71" s="7" t="s">
        <v>589</v>
      </c>
      <c r="B71" s="7" t="s">
        <v>590</v>
      </c>
      <c r="C71" s="7" t="s">
        <v>92</v>
      </c>
      <c r="D71" s="9">
        <v>71.700838935600004</v>
      </c>
      <c r="E71" s="8">
        <v>3.2051657916659531E-3</v>
      </c>
      <c r="F71" s="7">
        <v>56</v>
      </c>
      <c r="G71" s="8">
        <v>0.1335729399944306</v>
      </c>
      <c r="H71" s="9">
        <v>22.729099999999999</v>
      </c>
      <c r="I71" s="9">
        <v>134.59370000000001</v>
      </c>
      <c r="J71" s="9"/>
    </row>
    <row r="72" spans="1:10">
      <c r="A72" s="7" t="s">
        <v>591</v>
      </c>
      <c r="B72" s="7" t="s">
        <v>592</v>
      </c>
      <c r="C72" s="7" t="s">
        <v>363</v>
      </c>
      <c r="D72" s="9">
        <v>70.990099271899993</v>
      </c>
      <c r="E72" s="8">
        <v>3.1733943578767681E-3</v>
      </c>
      <c r="F72" s="7">
        <v>62</v>
      </c>
      <c r="G72" s="8">
        <v>9.9453319817926877E-2</v>
      </c>
      <c r="H72" s="9">
        <v>22.048100000000002</v>
      </c>
      <c r="I72" s="9">
        <v>196.40459999999999</v>
      </c>
      <c r="J72" s="9"/>
    </row>
    <row r="73" spans="1:10">
      <c r="A73" s="7" t="s">
        <v>306</v>
      </c>
      <c r="B73" s="7" t="s">
        <v>307</v>
      </c>
      <c r="C73" s="7" t="s">
        <v>92</v>
      </c>
      <c r="D73" s="9">
        <v>66.066293442800003</v>
      </c>
      <c r="E73" s="8">
        <v>2.9532907406455752E-3</v>
      </c>
      <c r="F73" s="7">
        <v>52</v>
      </c>
      <c r="G73" s="8">
        <v>0.17048417832901469</v>
      </c>
      <c r="H73" s="9">
        <v>15.862399999999999</v>
      </c>
      <c r="I73" s="9">
        <v>240.4419</v>
      </c>
      <c r="J73" s="9"/>
    </row>
    <row r="74" spans="1:10">
      <c r="A74" s="7" t="s">
        <v>405</v>
      </c>
      <c r="B74" s="7" t="s">
        <v>406</v>
      </c>
      <c r="C74" s="7" t="s">
        <v>94</v>
      </c>
      <c r="D74" s="9">
        <v>64.662545273999996</v>
      </c>
      <c r="E74" s="8">
        <v>2.8905404900551649E-3</v>
      </c>
      <c r="F74" s="7">
        <v>101</v>
      </c>
      <c r="G74" s="8">
        <v>0.19782999641160889</v>
      </c>
      <c r="H74" s="9">
        <v>16.5794</v>
      </c>
      <c r="I74" s="9">
        <v>122.8156</v>
      </c>
      <c r="J74" s="9"/>
    </row>
    <row r="75" spans="1:10">
      <c r="A75" s="7" t="s">
        <v>477</v>
      </c>
      <c r="B75" s="7" t="s">
        <v>478</v>
      </c>
      <c r="C75" s="7" t="s">
        <v>333</v>
      </c>
      <c r="D75" s="9">
        <v>64.209431424000002</v>
      </c>
      <c r="E75" s="8">
        <v>2.8702854270278759E-3</v>
      </c>
      <c r="F75" s="7">
        <v>198</v>
      </c>
      <c r="G75" s="8">
        <v>5.3461625991381247E-2</v>
      </c>
      <c r="H75" s="9">
        <v>1.8575999999999999</v>
      </c>
      <c r="I75" s="9">
        <v>15.3886</v>
      </c>
      <c r="J75" s="9"/>
    </row>
    <row r="76" spans="1:10">
      <c r="A76" s="7" t="s">
        <v>593</v>
      </c>
      <c r="B76" s="7" t="s">
        <v>594</v>
      </c>
      <c r="C76" s="7" t="s">
        <v>95</v>
      </c>
      <c r="D76" s="9">
        <v>63.359702405999997</v>
      </c>
      <c r="E76" s="8">
        <v>2.8323009010291539E-3</v>
      </c>
      <c r="F76" s="7">
        <v>40</v>
      </c>
      <c r="G76" s="8">
        <v>0.24946955762364731</v>
      </c>
      <c r="H76" s="9">
        <v>29.1065</v>
      </c>
      <c r="I76" s="9">
        <v>95.2393</v>
      </c>
      <c r="J76" s="9"/>
    </row>
    <row r="77" spans="1:10">
      <c r="A77" s="7" t="s">
        <v>595</v>
      </c>
      <c r="B77" s="7" t="s">
        <v>596</v>
      </c>
      <c r="C77" s="7" t="s">
        <v>92</v>
      </c>
      <c r="D77" s="9">
        <v>63.159585845400002</v>
      </c>
      <c r="E77" s="8">
        <v>2.8233553048003981E-3</v>
      </c>
      <c r="F77" s="7">
        <v>22</v>
      </c>
      <c r="G77" s="8">
        <v>0.13892349593530731</v>
      </c>
      <c r="H77" s="9">
        <v>5.0891999999999999</v>
      </c>
      <c r="I77" s="9">
        <v>64.890299999999996</v>
      </c>
      <c r="J77" s="9"/>
    </row>
    <row r="78" spans="1:10">
      <c r="A78" s="7" t="s">
        <v>597</v>
      </c>
      <c r="B78" s="7" t="s">
        <v>598</v>
      </c>
      <c r="C78" s="7" t="s">
        <v>97</v>
      </c>
      <c r="D78" s="9">
        <v>62.606364749999997</v>
      </c>
      <c r="E78" s="8">
        <v>2.7986252548243208E-3</v>
      </c>
      <c r="F78" s="7">
        <v>117</v>
      </c>
      <c r="G78" s="8">
        <v>0.1371665428049067</v>
      </c>
      <c r="H78" s="9">
        <v>25.4237</v>
      </c>
      <c r="I78" s="9">
        <v>89.725800000000007</v>
      </c>
      <c r="J78" s="9"/>
    </row>
    <row r="79" spans="1:10">
      <c r="A79" s="7" t="s">
        <v>445</v>
      </c>
      <c r="B79" s="7" t="s">
        <v>446</v>
      </c>
      <c r="C79" s="7" t="s">
        <v>92</v>
      </c>
      <c r="D79" s="9">
        <v>61.545800326800013</v>
      </c>
      <c r="E79" s="8">
        <v>2.7512159795695119E-3</v>
      </c>
      <c r="F79" s="7">
        <v>38</v>
      </c>
      <c r="G79" s="8">
        <v>9.7355254811514233E-2</v>
      </c>
      <c r="H79" s="9">
        <v>4.3038999999999996</v>
      </c>
      <c r="I79" s="9">
        <v>98.478800000000007</v>
      </c>
      <c r="J79" s="9"/>
    </row>
    <row r="80" spans="1:10">
      <c r="A80" s="7" t="s">
        <v>599</v>
      </c>
      <c r="B80" s="7" t="s">
        <v>600</v>
      </c>
      <c r="C80" s="7" t="s">
        <v>95</v>
      </c>
      <c r="D80" s="9">
        <v>60.088489582000001</v>
      </c>
      <c r="E80" s="8">
        <v>2.6860713785243902E-3</v>
      </c>
      <c r="F80" s="7">
        <v>23</v>
      </c>
      <c r="G80" s="8">
        <v>0.20007994286200589</v>
      </c>
      <c r="H80" s="9">
        <v>9.6541999999999994</v>
      </c>
      <c r="I80" s="9"/>
      <c r="J80" s="9"/>
    </row>
    <row r="81" spans="1:10">
      <c r="A81" s="7" t="s">
        <v>334</v>
      </c>
      <c r="B81" s="7" t="s">
        <v>335</v>
      </c>
      <c r="C81" s="7" t="s">
        <v>89</v>
      </c>
      <c r="D81" s="9">
        <v>60.075816510400003</v>
      </c>
      <c r="E81" s="8">
        <v>2.685504867780992E-3</v>
      </c>
      <c r="F81" s="7">
        <v>174</v>
      </c>
      <c r="G81" s="8">
        <v>9.2317717485715253E-2</v>
      </c>
      <c r="H81" s="9">
        <v>17.894500000000001</v>
      </c>
      <c r="I81" s="9">
        <v>113.1446</v>
      </c>
      <c r="J81" s="9"/>
    </row>
    <row r="82" spans="1:10">
      <c r="A82" s="7" t="s">
        <v>601</v>
      </c>
      <c r="B82" s="7" t="s">
        <v>602</v>
      </c>
      <c r="C82" s="7" t="s">
        <v>100</v>
      </c>
      <c r="D82" s="9">
        <v>57.134146557299992</v>
      </c>
      <c r="E82" s="8">
        <v>2.5540065472032338E-3</v>
      </c>
      <c r="F82" s="7">
        <v>54</v>
      </c>
      <c r="G82" s="8">
        <v>0.23917893670255369</v>
      </c>
      <c r="H82" s="9">
        <v>24.3323</v>
      </c>
      <c r="I82" s="9">
        <v>163.87260000000001</v>
      </c>
      <c r="J82" s="9"/>
    </row>
    <row r="83" spans="1:10">
      <c r="A83" s="7" t="s">
        <v>603</v>
      </c>
      <c r="B83" s="7" t="s">
        <v>604</v>
      </c>
      <c r="C83" s="7" t="s">
        <v>100</v>
      </c>
      <c r="D83" s="9">
        <v>55.633335778800003</v>
      </c>
      <c r="E83" s="8">
        <v>2.4869174107520942E-3</v>
      </c>
      <c r="F83" s="7">
        <v>56</v>
      </c>
      <c r="G83" s="8">
        <v>0.16544517479425161</v>
      </c>
      <c r="H83" s="9">
        <v>6.1025</v>
      </c>
      <c r="I83" s="9">
        <v>81.867400000000004</v>
      </c>
      <c r="J83" s="9"/>
    </row>
    <row r="84" spans="1:10">
      <c r="A84" s="7" t="s">
        <v>605</v>
      </c>
      <c r="B84" s="7" t="s">
        <v>606</v>
      </c>
      <c r="C84" s="7" t="s">
        <v>92</v>
      </c>
      <c r="D84" s="9">
        <v>54.881289190899999</v>
      </c>
      <c r="E84" s="8">
        <v>2.4532994777814458E-3</v>
      </c>
      <c r="F84" s="7">
        <v>70</v>
      </c>
      <c r="G84" s="8">
        <v>0.18848035237772021</v>
      </c>
      <c r="H84" s="9">
        <v>7.1890999999999998</v>
      </c>
      <c r="I84" s="9">
        <v>63.119900000000001</v>
      </c>
      <c r="J84" s="9"/>
    </row>
    <row r="85" spans="1:10">
      <c r="A85" s="7" t="s">
        <v>607</v>
      </c>
      <c r="B85" s="7" t="s">
        <v>608</v>
      </c>
      <c r="C85" s="7" t="s">
        <v>92</v>
      </c>
      <c r="D85" s="9">
        <v>54.078110256499997</v>
      </c>
      <c r="E85" s="8">
        <v>2.4173958303019831E-3</v>
      </c>
      <c r="F85" s="7">
        <v>48</v>
      </c>
      <c r="G85" s="8">
        <v>0.1471910722347797</v>
      </c>
      <c r="H85" s="9">
        <v>7.6458000000000004</v>
      </c>
      <c r="I85" s="9">
        <v>65.871399999999994</v>
      </c>
      <c r="J85" s="9"/>
    </row>
    <row r="86" spans="1:10">
      <c r="A86" s="7" t="s">
        <v>609</v>
      </c>
      <c r="B86" s="7" t="s">
        <v>610</v>
      </c>
      <c r="C86" s="7" t="s">
        <v>100</v>
      </c>
      <c r="D86" s="9">
        <v>53.888228906599998</v>
      </c>
      <c r="E86" s="8">
        <v>2.4089077677324289E-3</v>
      </c>
      <c r="F86" s="7">
        <v>48</v>
      </c>
      <c r="G86" s="8">
        <v>0.22950488889794471</v>
      </c>
      <c r="H86" s="9">
        <v>13.3123</v>
      </c>
      <c r="I86" s="9">
        <v>89.617000000000004</v>
      </c>
      <c r="J86" s="9"/>
    </row>
    <row r="87" spans="1:10">
      <c r="A87" s="7" t="s">
        <v>611</v>
      </c>
      <c r="B87" s="7" t="s">
        <v>612</v>
      </c>
      <c r="C87" s="7" t="s">
        <v>100</v>
      </c>
      <c r="D87" s="9">
        <v>53.794656214200003</v>
      </c>
      <c r="E87" s="8">
        <v>2.4047248879061011E-3</v>
      </c>
      <c r="F87" s="7">
        <v>48</v>
      </c>
      <c r="G87" s="8">
        <v>0.22017184582036381</v>
      </c>
      <c r="H87" s="9">
        <v>18.8141</v>
      </c>
      <c r="I87" s="9">
        <v>129.20169999999999</v>
      </c>
      <c r="J87" s="9"/>
    </row>
    <row r="88" spans="1:10">
      <c r="A88" s="7" t="s">
        <v>613</v>
      </c>
      <c r="B88" s="7" t="s">
        <v>614</v>
      </c>
      <c r="C88" s="7" t="s">
        <v>100</v>
      </c>
      <c r="D88" s="9">
        <v>51.058209954800013</v>
      </c>
      <c r="E88" s="8">
        <v>2.282400462256928E-3</v>
      </c>
      <c r="F88" s="7">
        <v>58</v>
      </c>
      <c r="G88" s="8">
        <v>3.0205547560729809E-2</v>
      </c>
      <c r="H88" s="9">
        <v>36.622799999999998</v>
      </c>
      <c r="I88" s="9">
        <v>109.6794</v>
      </c>
      <c r="J88" s="9"/>
    </row>
    <row r="89" spans="1:10">
      <c r="A89" s="7" t="s">
        <v>615</v>
      </c>
      <c r="B89" s="7" t="s">
        <v>616</v>
      </c>
      <c r="C89" s="7" t="s">
        <v>419</v>
      </c>
      <c r="D89" s="9">
        <v>50.055021097500003</v>
      </c>
      <c r="E89" s="8">
        <v>2.237555985459572E-3</v>
      </c>
      <c r="F89" s="7">
        <v>70</v>
      </c>
      <c r="G89" s="8">
        <v>0.1048392009490744</v>
      </c>
      <c r="H89" s="9">
        <v>7.4576000000000002</v>
      </c>
      <c r="I89" s="9">
        <v>24.785699999999999</v>
      </c>
      <c r="J89" s="9"/>
    </row>
    <row r="90" spans="1:10">
      <c r="A90" s="7" t="s">
        <v>415</v>
      </c>
      <c r="B90" s="7" t="s">
        <v>416</v>
      </c>
      <c r="C90" s="7" t="s">
        <v>95</v>
      </c>
      <c r="D90" s="9">
        <v>49.489201770000001</v>
      </c>
      <c r="E90" s="8">
        <v>2.2122627702100919E-3</v>
      </c>
      <c r="F90" s="7">
        <v>33</v>
      </c>
      <c r="G90" s="8">
        <v>0.17628673045771379</v>
      </c>
      <c r="H90" s="9">
        <v>13.9506</v>
      </c>
      <c r="I90" s="9">
        <v>18.726800000000001</v>
      </c>
      <c r="J90" s="9"/>
    </row>
    <row r="91" spans="1:10">
      <c r="A91" s="7" t="s">
        <v>617</v>
      </c>
      <c r="B91" s="7" t="s">
        <v>618</v>
      </c>
      <c r="C91" s="7" t="s">
        <v>619</v>
      </c>
      <c r="D91" s="9">
        <v>49.272942837600013</v>
      </c>
      <c r="E91" s="8">
        <v>2.2025955788276702E-3</v>
      </c>
      <c r="F91" s="7">
        <v>65</v>
      </c>
      <c r="G91" s="8">
        <v>0.17250731261142549</v>
      </c>
      <c r="H91" s="9">
        <v>18.224900000000002</v>
      </c>
      <c r="I91" s="9">
        <v>77.2911</v>
      </c>
      <c r="J91" s="9"/>
    </row>
    <row r="92" spans="1:10">
      <c r="A92" s="7" t="s">
        <v>620</v>
      </c>
      <c r="B92" s="7" t="s">
        <v>621</v>
      </c>
      <c r="C92" s="7" t="s">
        <v>95</v>
      </c>
      <c r="D92" s="9">
        <v>47.558775692200001</v>
      </c>
      <c r="E92" s="8">
        <v>2.1259690012702089E-3</v>
      </c>
      <c r="F92" s="7">
        <v>70</v>
      </c>
      <c r="G92" s="8">
        <v>0.1677598699320092</v>
      </c>
      <c r="H92" s="9">
        <v>6.2938999999999998</v>
      </c>
      <c r="I92" s="9">
        <v>43.314100000000003</v>
      </c>
      <c r="J92" s="9"/>
    </row>
    <row r="93" spans="1:10">
      <c r="A93" s="7" t="s">
        <v>622</v>
      </c>
      <c r="B93" s="7" t="s">
        <v>623</v>
      </c>
      <c r="C93" s="7" t="s">
        <v>99</v>
      </c>
      <c r="D93" s="9">
        <v>45.931289679099997</v>
      </c>
      <c r="E93" s="8">
        <v>2.0532172375106791E-3</v>
      </c>
      <c r="F93" s="7">
        <v>92</v>
      </c>
      <c r="G93" s="8">
        <v>0.13309450121558539</v>
      </c>
      <c r="H93" s="9">
        <v>6.7843</v>
      </c>
      <c r="I93" s="9">
        <v>72.257199999999997</v>
      </c>
      <c r="J93" s="9"/>
    </row>
    <row r="94" spans="1:10">
      <c r="A94" s="7" t="s">
        <v>624</v>
      </c>
      <c r="B94" s="7" t="s">
        <v>625</v>
      </c>
      <c r="C94" s="7" t="s">
        <v>94</v>
      </c>
      <c r="D94" s="9">
        <v>45.877688642400003</v>
      </c>
      <c r="E94" s="8">
        <v>2.0508211677884962E-3</v>
      </c>
      <c r="F94" s="7">
        <v>131</v>
      </c>
      <c r="G94" s="8">
        <v>9.9384689209700436E-2</v>
      </c>
      <c r="H94" s="9">
        <v>12.164099999999999</v>
      </c>
      <c r="I94" s="9">
        <v>147.69749999999999</v>
      </c>
      <c r="J94" s="9"/>
    </row>
    <row r="95" spans="1:10">
      <c r="A95" s="7" t="s">
        <v>626</v>
      </c>
      <c r="B95" s="7" t="s">
        <v>627</v>
      </c>
      <c r="C95" s="7" t="s">
        <v>86</v>
      </c>
      <c r="D95" s="9">
        <v>45.552322460799999</v>
      </c>
      <c r="E95" s="8">
        <v>2.036276671928888E-3</v>
      </c>
      <c r="F95" s="7">
        <v>47</v>
      </c>
      <c r="G95" s="8">
        <v>0.24606607129121641</v>
      </c>
      <c r="H95" s="9">
        <v>16.878900000000002</v>
      </c>
      <c r="I95" s="9">
        <v>65.263000000000005</v>
      </c>
      <c r="J95" s="9"/>
    </row>
    <row r="96" spans="1:10">
      <c r="A96" s="7" t="s">
        <v>628</v>
      </c>
      <c r="B96" s="7" t="s">
        <v>629</v>
      </c>
      <c r="C96" s="7" t="s">
        <v>97</v>
      </c>
      <c r="D96" s="9">
        <v>43.616222831999998</v>
      </c>
      <c r="E96" s="8">
        <v>1.949729284316581E-3</v>
      </c>
      <c r="F96" s="7">
        <v>61</v>
      </c>
      <c r="G96" s="8">
        <v>0.19459545406805759</v>
      </c>
      <c r="H96" s="9">
        <v>12.8896</v>
      </c>
      <c r="I96" s="9">
        <v>77.493099999999998</v>
      </c>
      <c r="J96" s="9"/>
    </row>
    <row r="97" spans="1:10">
      <c r="A97" s="7" t="s">
        <v>630</v>
      </c>
      <c r="B97" s="7" t="s">
        <v>631</v>
      </c>
      <c r="C97" s="7" t="s">
        <v>89</v>
      </c>
      <c r="D97" s="9">
        <v>42.75132077</v>
      </c>
      <c r="E97" s="8">
        <v>1.9110664939864211E-3</v>
      </c>
      <c r="F97" s="7">
        <v>74</v>
      </c>
      <c r="G97" s="8">
        <v>0.1851623670730948</v>
      </c>
      <c r="H97" s="9">
        <v>10.2182</v>
      </c>
      <c r="I97" s="9">
        <v>65.997500000000002</v>
      </c>
      <c r="J97" s="9"/>
    </row>
    <row r="98" spans="1:10">
      <c r="A98" s="7" t="s">
        <v>632</v>
      </c>
      <c r="B98" s="7" t="s">
        <v>633</v>
      </c>
      <c r="C98" s="7" t="s">
        <v>101</v>
      </c>
      <c r="D98" s="9">
        <v>42.301340374799999</v>
      </c>
      <c r="E98" s="8">
        <v>1.890951502432266E-3</v>
      </c>
      <c r="F98" s="7">
        <v>99</v>
      </c>
      <c r="G98" s="8">
        <v>0.10535820148494721</v>
      </c>
      <c r="H98" s="9">
        <v>5.8856000000000002</v>
      </c>
      <c r="I98" s="9">
        <v>51.938899999999997</v>
      </c>
      <c r="J98" s="9"/>
    </row>
    <row r="99" spans="1:10">
      <c r="A99" s="7" t="s">
        <v>634</v>
      </c>
      <c r="B99" s="7" t="s">
        <v>635</v>
      </c>
      <c r="C99" s="7" t="s">
        <v>86</v>
      </c>
      <c r="D99" s="9">
        <v>41.154642190200001</v>
      </c>
      <c r="E99" s="8">
        <v>1.839691881914486E-3</v>
      </c>
      <c r="F99" s="7">
        <v>42</v>
      </c>
      <c r="G99" s="8">
        <v>4.3375984804922087E-2</v>
      </c>
      <c r="H99" s="9">
        <v>3.4426999999999999</v>
      </c>
      <c r="I99" s="9">
        <v>34.0304</v>
      </c>
      <c r="J99" s="9"/>
    </row>
    <row r="100" spans="1:10">
      <c r="A100" s="7" t="s">
        <v>636</v>
      </c>
      <c r="B100" s="7" t="s">
        <v>637</v>
      </c>
      <c r="C100" s="7" t="s">
        <v>401</v>
      </c>
      <c r="D100" s="9">
        <v>40.675256873999999</v>
      </c>
      <c r="E100" s="8">
        <v>1.818262433677607E-3</v>
      </c>
      <c r="F100" s="7">
        <v>59</v>
      </c>
      <c r="G100" s="8">
        <v>3.2234992306155077E-2</v>
      </c>
      <c r="H100" s="9">
        <v>11.186500000000001</v>
      </c>
      <c r="I100" s="9">
        <v>18.207999999999998</v>
      </c>
      <c r="J100" s="9"/>
    </row>
    <row r="101" spans="1:10">
      <c r="A101" s="7" t="s">
        <v>638</v>
      </c>
      <c r="B101" s="7" t="s">
        <v>639</v>
      </c>
      <c r="C101" s="7" t="s">
        <v>404</v>
      </c>
      <c r="D101" s="9">
        <v>40.289444461199999</v>
      </c>
      <c r="E101" s="8">
        <v>1.801015874699164E-3</v>
      </c>
      <c r="F101" s="7">
        <v>9</v>
      </c>
      <c r="G101" s="8">
        <v>2.9537297883139409E-2</v>
      </c>
      <c r="H101" s="9">
        <v>1.4712000000000001</v>
      </c>
      <c r="I101" s="9">
        <v>62.854700000000001</v>
      </c>
      <c r="J101" s="9"/>
    </row>
  </sheetData>
  <autoFilter ref="A1:J101" xr:uid="{00000000-0009-0000-0000-00000A000000}"/>
  <phoneticPr fontId="4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3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4"/>
  <cols>
    <col min="1" max="1" width="10" customWidth="1"/>
    <col min="2" max="2" width="20" customWidth="1"/>
    <col min="3" max="3" width="24" customWidth="1"/>
    <col min="4" max="4" width="21" customWidth="1"/>
    <col min="5" max="5" width="24" customWidth="1"/>
  </cols>
  <sheetData>
    <row r="1" spans="1:5" ht="25" customHeight="1">
      <c r="A1" s="6" t="s">
        <v>283</v>
      </c>
      <c r="B1" s="6" t="s">
        <v>640</v>
      </c>
      <c r="C1" s="6" t="s">
        <v>641</v>
      </c>
      <c r="D1" s="6" t="s">
        <v>642</v>
      </c>
      <c r="E1" s="6" t="s">
        <v>643</v>
      </c>
    </row>
    <row r="2" spans="1:5">
      <c r="A2" s="7" t="s">
        <v>92</v>
      </c>
      <c r="B2" s="9">
        <v>3560.5483301722002</v>
      </c>
      <c r="C2" s="8">
        <v>0.20961868517951421</v>
      </c>
      <c r="D2" s="9">
        <v>2413.8080723728999</v>
      </c>
      <c r="E2" s="8">
        <v>0.10790187640852621</v>
      </c>
    </row>
    <row r="3" spans="1:5">
      <c r="A3" s="7" t="s">
        <v>86</v>
      </c>
      <c r="B3" s="9">
        <v>2171.8506626672001</v>
      </c>
      <c r="C3" s="8">
        <v>0.12786246333371271</v>
      </c>
      <c r="D3" s="9">
        <v>141.45437170420001</v>
      </c>
      <c r="E3" s="8">
        <v>6.3232832418477214E-3</v>
      </c>
    </row>
    <row r="4" spans="1:5">
      <c r="A4" s="7" t="s">
        <v>89</v>
      </c>
      <c r="B4" s="9">
        <v>1728.9827048694001</v>
      </c>
      <c r="C4" s="8">
        <v>0.10178968172447631</v>
      </c>
      <c r="D4" s="9">
        <v>2135.4893529849001</v>
      </c>
      <c r="E4" s="8">
        <v>9.546049285143951E-2</v>
      </c>
    </row>
    <row r="5" spans="1:5">
      <c r="A5" s="7" t="s">
        <v>95</v>
      </c>
      <c r="B5" s="9">
        <v>1431.9008445907</v>
      </c>
      <c r="C5" s="8">
        <v>8.4299704572756637E-2</v>
      </c>
      <c r="D5" s="9">
        <v>3118.4471293144002</v>
      </c>
      <c r="E5" s="8">
        <v>0.13940060130920931</v>
      </c>
    </row>
    <row r="6" spans="1:5">
      <c r="A6" s="7" t="s">
        <v>94</v>
      </c>
      <c r="B6" s="9">
        <v>1186.1414973864</v>
      </c>
      <c r="C6" s="8">
        <v>6.9831216448330694E-2</v>
      </c>
      <c r="D6" s="9">
        <v>876.76502421270004</v>
      </c>
      <c r="E6" s="8">
        <v>3.919308762146774E-2</v>
      </c>
    </row>
    <row r="7" spans="1:5">
      <c r="A7" s="7" t="s">
        <v>98</v>
      </c>
      <c r="B7" s="9">
        <v>1166.8947984286001</v>
      </c>
      <c r="C7" s="8">
        <v>6.8698113522752707E-2</v>
      </c>
      <c r="D7" s="9">
        <v>629.4357757299</v>
      </c>
      <c r="E7" s="8">
        <v>2.8136993184029829E-2</v>
      </c>
    </row>
    <row r="8" spans="1:5">
      <c r="A8" s="7" t="s">
        <v>97</v>
      </c>
      <c r="B8" s="9">
        <v>1029.0782332584999</v>
      </c>
      <c r="C8" s="8">
        <v>6.0584496038022177E-2</v>
      </c>
      <c r="D8" s="9">
        <v>924.05568265279999</v>
      </c>
      <c r="E8" s="8">
        <v>4.1307071264444467E-2</v>
      </c>
    </row>
    <row r="9" spans="1:5">
      <c r="A9" s="7" t="s">
        <v>100</v>
      </c>
      <c r="B9" s="9">
        <v>726.84442793469998</v>
      </c>
      <c r="C9" s="8">
        <v>4.2791210562323503E-2</v>
      </c>
      <c r="D9" s="9">
        <v>4240.1463320270996</v>
      </c>
      <c r="E9" s="8">
        <v>0.18954271912045101</v>
      </c>
    </row>
    <row r="10" spans="1:5">
      <c r="A10" s="7" t="s">
        <v>99</v>
      </c>
      <c r="B10" s="9">
        <v>637.94501389640004</v>
      </c>
      <c r="C10" s="8">
        <v>3.7557472228813393E-2</v>
      </c>
      <c r="D10" s="9">
        <v>508.08530564789999</v>
      </c>
      <c r="E10" s="8">
        <v>2.2712393119604459E-2</v>
      </c>
    </row>
    <row r="11" spans="1:5">
      <c r="A11" s="7" t="s">
        <v>358</v>
      </c>
      <c r="B11" s="9">
        <v>360.89109860560001</v>
      </c>
      <c r="C11" s="8">
        <v>2.1246591976196431E-2</v>
      </c>
      <c r="D11" s="9">
        <v>773.23189477580001</v>
      </c>
      <c r="E11" s="8">
        <v>3.456495704863962E-2</v>
      </c>
    </row>
    <row r="12" spans="1:5">
      <c r="A12" s="7" t="s">
        <v>363</v>
      </c>
      <c r="B12" s="9">
        <v>356.59902721089998</v>
      </c>
      <c r="C12" s="8">
        <v>2.099390663702282E-2</v>
      </c>
      <c r="D12" s="9">
        <v>932.29627703949996</v>
      </c>
      <c r="E12" s="8">
        <v>4.1675441727375431E-2</v>
      </c>
    </row>
    <row r="13" spans="1:5">
      <c r="A13" s="7" t="s">
        <v>438</v>
      </c>
      <c r="B13" s="9">
        <v>342.82838610279998</v>
      </c>
      <c r="C13" s="8">
        <v>2.018319339415011E-2</v>
      </c>
      <c r="D13" s="9">
        <v>618.43885189280002</v>
      </c>
      <c r="E13" s="8">
        <v>2.7645409478462779E-2</v>
      </c>
    </row>
    <row r="14" spans="1:5">
      <c r="A14" s="7" t="s">
        <v>310</v>
      </c>
      <c r="B14" s="9">
        <v>310.70066234870001</v>
      </c>
      <c r="C14" s="8">
        <v>1.8291751237874319E-2</v>
      </c>
      <c r="D14" s="9">
        <v>1091.6667433435</v>
      </c>
      <c r="E14" s="8">
        <v>4.8799608953064781E-2</v>
      </c>
    </row>
    <row r="15" spans="1:5">
      <c r="A15" s="7" t="s">
        <v>333</v>
      </c>
      <c r="B15" s="9">
        <v>264.02814517820002</v>
      </c>
      <c r="C15" s="8">
        <v>1.5544019490942701E-2</v>
      </c>
      <c r="D15" s="9">
        <v>679.45048154850008</v>
      </c>
      <c r="E15" s="8">
        <v>3.0372746998765469E-2</v>
      </c>
    </row>
    <row r="16" spans="1:5">
      <c r="A16" s="7" t="s">
        <v>404</v>
      </c>
      <c r="B16" s="9">
        <v>263.89689218759997</v>
      </c>
      <c r="C16" s="8">
        <v>1.553629228806153E-2</v>
      </c>
      <c r="D16" s="9">
        <v>475.0568432028</v>
      </c>
      <c r="E16" s="8">
        <v>2.1235957145466961E-2</v>
      </c>
    </row>
    <row r="17" spans="1:5">
      <c r="A17" s="7" t="s">
        <v>419</v>
      </c>
      <c r="B17" s="9">
        <v>215.9424026364</v>
      </c>
      <c r="C17" s="8">
        <v>1.271308751283211E-2</v>
      </c>
      <c r="D17" s="9">
        <v>200.95760070380001</v>
      </c>
      <c r="E17" s="8">
        <v>8.9831923435317561E-3</v>
      </c>
    </row>
    <row r="18" spans="1:5">
      <c r="A18" s="7" t="s">
        <v>401</v>
      </c>
      <c r="B18" s="9">
        <v>183.00829751520001</v>
      </c>
      <c r="C18" s="8">
        <v>1.0774171600760791E-2</v>
      </c>
      <c r="D18" s="9">
        <v>265.30601705160001</v>
      </c>
      <c r="E18" s="8">
        <v>1.185969066471728E-2</v>
      </c>
    </row>
    <row r="19" spans="1:5">
      <c r="A19" s="7" t="s">
        <v>398</v>
      </c>
      <c r="B19" s="9">
        <v>168.4623455599</v>
      </c>
      <c r="C19" s="8">
        <v>9.9178138039247906E-3</v>
      </c>
      <c r="D19" s="9">
        <v>499.60589920040002</v>
      </c>
      <c r="E19" s="8">
        <v>2.2333347296952799E-2</v>
      </c>
    </row>
    <row r="20" spans="1:5">
      <c r="A20" s="7" t="s">
        <v>101</v>
      </c>
      <c r="B20" s="9">
        <v>126.8519560143</v>
      </c>
      <c r="C20" s="8">
        <v>7.468102597242691E-3</v>
      </c>
      <c r="D20" s="9">
        <v>234.81283767190001</v>
      </c>
      <c r="E20" s="8">
        <v>1.049658673346855E-2</v>
      </c>
    </row>
    <row r="21" spans="1:5">
      <c r="A21" s="7" t="s">
        <v>644</v>
      </c>
      <c r="B21" s="9">
        <v>110.37699255370001</v>
      </c>
      <c r="C21" s="8">
        <v>6.4981789060722106E-3</v>
      </c>
      <c r="D21" s="9">
        <v>65.083486735500003</v>
      </c>
      <c r="E21" s="8">
        <v>2.909357385264794E-3</v>
      </c>
    </row>
    <row r="22" spans="1:5">
      <c r="A22" s="7" t="s">
        <v>645</v>
      </c>
      <c r="B22" s="9">
        <v>107.6934346195</v>
      </c>
      <c r="C22" s="8">
        <v>6.3401909127614019E-3</v>
      </c>
      <c r="D22" s="9">
        <v>42.872623490000002</v>
      </c>
      <c r="E22" s="8">
        <v>1.9164889595300839E-3</v>
      </c>
    </row>
    <row r="23" spans="1:5">
      <c r="A23" s="7" t="s">
        <v>646</v>
      </c>
      <c r="B23" s="9">
        <v>105.3471277135</v>
      </c>
      <c r="C23" s="8">
        <v>6.2020577593660236E-3</v>
      </c>
      <c r="D23" s="9">
        <v>45.709764432800007</v>
      </c>
      <c r="E23" s="8">
        <v>2.043314631739652E-3</v>
      </c>
    </row>
    <row r="24" spans="1:5">
      <c r="A24" s="7" t="s">
        <v>619</v>
      </c>
      <c r="B24" s="9">
        <v>95.893999472299996</v>
      </c>
      <c r="C24" s="8">
        <v>5.6455276609084512E-3</v>
      </c>
      <c r="D24" s="9">
        <v>217.59761785910001</v>
      </c>
      <c r="E24" s="8">
        <v>9.7270332044009783E-3</v>
      </c>
    </row>
    <row r="25" spans="1:5">
      <c r="A25" s="7" t="s">
        <v>647</v>
      </c>
      <c r="B25" s="9">
        <v>79.642011075900001</v>
      </c>
      <c r="C25" s="8">
        <v>4.6887310882183881E-3</v>
      </c>
      <c r="D25" s="9">
        <v>57.485284875600001</v>
      </c>
      <c r="E25" s="8">
        <v>2.569703107280713E-3</v>
      </c>
    </row>
    <row r="26" spans="1:5">
      <c r="A26" s="7" t="s">
        <v>440</v>
      </c>
      <c r="B26" s="9">
        <v>71.091109522300002</v>
      </c>
      <c r="C26" s="8">
        <v>4.1853174073603026E-3</v>
      </c>
      <c r="D26" s="9">
        <v>4.5956318117999997</v>
      </c>
      <c r="E26" s="8">
        <v>2.0543360570025E-4</v>
      </c>
    </row>
    <row r="27" spans="1:5">
      <c r="A27" s="7" t="s">
        <v>495</v>
      </c>
      <c r="B27" s="9">
        <v>70.417004109600001</v>
      </c>
      <c r="C27" s="8">
        <v>4.1456310789694919E-3</v>
      </c>
      <c r="D27" s="9">
        <v>672.3098960497</v>
      </c>
      <c r="E27" s="8">
        <v>3.0053549054738948E-2</v>
      </c>
    </row>
    <row r="28" spans="1:5">
      <c r="A28" s="7" t="s">
        <v>518</v>
      </c>
      <c r="B28" s="9">
        <v>55.465639523299998</v>
      </c>
      <c r="C28" s="8">
        <v>3.26540559244501E-3</v>
      </c>
      <c r="D28" s="9">
        <v>418.64629279029998</v>
      </c>
      <c r="E28" s="8">
        <v>1.8714296741554708E-2</v>
      </c>
    </row>
    <row r="29" spans="1:5">
      <c r="A29" s="7" t="s">
        <v>648</v>
      </c>
      <c r="B29" s="9">
        <v>29.375655524799999</v>
      </c>
      <c r="C29" s="8">
        <v>1.729420784774771E-3</v>
      </c>
      <c r="D29" s="9">
        <v>28.967923290200002</v>
      </c>
      <c r="E29" s="8">
        <v>1.2949220422475869E-3</v>
      </c>
    </row>
    <row r="30" spans="1:5">
      <c r="A30" s="7" t="s">
        <v>649</v>
      </c>
      <c r="B30" s="9">
        <v>26.763042911199999</v>
      </c>
      <c r="C30" s="8">
        <v>1.5756095259005631E-3</v>
      </c>
      <c r="D30" s="9">
        <v>54.218535563099998</v>
      </c>
      <c r="E30" s="8">
        <v>2.4236731123488892E-3</v>
      </c>
    </row>
    <row r="31" spans="1:5">
      <c r="A31" s="7" t="s">
        <v>650</v>
      </c>
      <c r="B31" s="9">
        <v>0.20547201800000001</v>
      </c>
      <c r="C31" s="8">
        <v>1.209666890050568E-5</v>
      </c>
      <c r="D31" s="9">
        <v>0.2450665685</v>
      </c>
      <c r="E31" s="8">
        <v>1.095494827811791E-5</v>
      </c>
    </row>
    <row r="32" spans="1:5">
      <c r="A32" s="7" t="s">
        <v>651</v>
      </c>
      <c r="B32" s="9">
        <v>0.16745425</v>
      </c>
      <c r="C32" s="8">
        <v>9.8584646121132793E-6</v>
      </c>
      <c r="D32" s="9">
        <v>3.5880704288</v>
      </c>
      <c r="E32" s="8">
        <v>1.6039366857070251E-4</v>
      </c>
    </row>
    <row r="33" spans="1:5">
      <c r="A33" s="7">
        <v>0</v>
      </c>
      <c r="B33" s="9">
        <v>0</v>
      </c>
      <c r="C33" s="8">
        <v>0</v>
      </c>
      <c r="D33" s="9">
        <v>0.56872326549999996</v>
      </c>
      <c r="E33" s="8">
        <v>2.5423026878979701E-5</v>
      </c>
    </row>
  </sheetData>
  <autoFilter ref="A1:E33" xr:uid="{00000000-0009-0000-0000-00000B000000}"/>
  <phoneticPr fontId="4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1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4"/>
  <cols>
    <col min="1" max="1" width="8" customWidth="1"/>
    <col min="2" max="2" width="10" customWidth="1"/>
    <col min="3" max="5" width="20" customWidth="1"/>
    <col min="6" max="8" width="21" customWidth="1"/>
  </cols>
  <sheetData>
    <row r="1" spans="1:8" ht="25" customHeight="1">
      <c r="A1" s="6" t="s">
        <v>37</v>
      </c>
      <c r="B1" s="6" t="s">
        <v>652</v>
      </c>
      <c r="C1" s="6" t="s">
        <v>653</v>
      </c>
      <c r="D1" s="6" t="s">
        <v>654</v>
      </c>
      <c r="E1" s="6" t="s">
        <v>655</v>
      </c>
      <c r="F1" s="6" t="s">
        <v>656</v>
      </c>
      <c r="G1" s="6" t="s">
        <v>39</v>
      </c>
      <c r="H1" s="6" t="s">
        <v>40</v>
      </c>
    </row>
    <row r="2" spans="1:8">
      <c r="A2" s="7" t="s">
        <v>167</v>
      </c>
      <c r="B2" s="7" t="s">
        <v>657</v>
      </c>
      <c r="C2" s="9">
        <v>1</v>
      </c>
      <c r="D2" s="9">
        <v>1</v>
      </c>
      <c r="E2" s="9">
        <v>1</v>
      </c>
      <c r="F2" s="8">
        <v>0</v>
      </c>
      <c r="G2" s="8">
        <v>0</v>
      </c>
      <c r="H2" s="8">
        <v>0</v>
      </c>
    </row>
    <row r="3" spans="1:8">
      <c r="A3" s="7" t="s">
        <v>167</v>
      </c>
      <c r="B3" s="7" t="s">
        <v>658</v>
      </c>
      <c r="C3" s="9">
        <v>0.9930888483486312</v>
      </c>
      <c r="D3" s="9">
        <v>0.99583875062645677</v>
      </c>
      <c r="E3" s="9">
        <v>0.99723860687677024</v>
      </c>
      <c r="F3" s="8">
        <v>-6.9111516513687002E-3</v>
      </c>
      <c r="G3" s="8">
        <v>-4.1612493735432004E-3</v>
      </c>
      <c r="H3" s="8">
        <v>-2.7499022778254998E-3</v>
      </c>
    </row>
    <row r="4" spans="1:8">
      <c r="A4" s="7" t="s">
        <v>167</v>
      </c>
      <c r="B4" s="7" t="s">
        <v>659</v>
      </c>
      <c r="C4" s="9">
        <v>1.003120446957114</v>
      </c>
      <c r="D4" s="9">
        <v>0.9978374003168734</v>
      </c>
      <c r="E4" s="9">
        <v>1.0052944965167301</v>
      </c>
      <c r="F4" s="8">
        <v>3.1204469571139001E-3</v>
      </c>
      <c r="G4" s="8">
        <v>-2.1625996831265001E-3</v>
      </c>
      <c r="H4" s="8">
        <v>5.2830466402404999E-3</v>
      </c>
    </row>
    <row r="5" spans="1:8">
      <c r="A5" s="7" t="s">
        <v>167</v>
      </c>
      <c r="B5" s="7" t="s">
        <v>660</v>
      </c>
      <c r="C5" s="9">
        <v>0.99672849293329202</v>
      </c>
      <c r="D5" s="9">
        <v>0.99266034759291255</v>
      </c>
      <c r="E5" s="9">
        <v>1.0040982248865331</v>
      </c>
      <c r="F5" s="8">
        <v>-3.2715070667078002E-3</v>
      </c>
      <c r="G5" s="8">
        <v>-7.3396524070873997E-3</v>
      </c>
      <c r="H5" s="8">
        <v>4.0681453403795002E-3</v>
      </c>
    </row>
    <row r="6" spans="1:8">
      <c r="A6" s="7" t="s">
        <v>167</v>
      </c>
      <c r="B6" s="7" t="s">
        <v>661</v>
      </c>
      <c r="C6" s="9">
        <v>1.0030730996851751</v>
      </c>
      <c r="D6" s="9">
        <v>1.005210844793766</v>
      </c>
      <c r="E6" s="9">
        <v>0.99787333660429278</v>
      </c>
      <c r="F6" s="8">
        <v>3.0730996851745999E-3</v>
      </c>
      <c r="G6" s="8">
        <v>5.2108447937654996E-3</v>
      </c>
      <c r="H6" s="8">
        <v>-2.1377451085907999E-3</v>
      </c>
    </row>
    <row r="7" spans="1:8">
      <c r="A7" s="7" t="s">
        <v>167</v>
      </c>
      <c r="B7" s="7" t="s">
        <v>662</v>
      </c>
      <c r="C7" s="9">
        <v>1.0177852852696301</v>
      </c>
      <c r="D7" s="9">
        <v>1.005001449013603</v>
      </c>
      <c r="E7" s="9">
        <v>1.012720216740558</v>
      </c>
      <c r="F7" s="8">
        <v>1.77852852696305E-2</v>
      </c>
      <c r="G7" s="8">
        <v>5.0014490136027004E-3</v>
      </c>
      <c r="H7" s="8">
        <v>1.2783836256027701E-2</v>
      </c>
    </row>
    <row r="8" spans="1:8">
      <c r="A8" s="7" t="s">
        <v>167</v>
      </c>
      <c r="B8" s="7" t="s">
        <v>663</v>
      </c>
      <c r="C8" s="9">
        <v>1.050351519144417</v>
      </c>
      <c r="D8" s="9">
        <v>1.023647378693846</v>
      </c>
      <c r="E8" s="9">
        <v>1.0260872454776819</v>
      </c>
      <c r="F8" s="8">
        <v>5.0351519144417697E-2</v>
      </c>
      <c r="G8" s="8">
        <v>2.3647378693845499E-2</v>
      </c>
      <c r="H8" s="8">
        <v>2.6704140450572102E-2</v>
      </c>
    </row>
    <row r="9" spans="1:8">
      <c r="A9" s="7" t="s">
        <v>167</v>
      </c>
      <c r="B9" s="7" t="s">
        <v>664</v>
      </c>
      <c r="C9" s="9">
        <v>1.074714739962745</v>
      </c>
      <c r="D9" s="9">
        <v>1.030875207370761</v>
      </c>
      <c r="E9" s="9">
        <v>1.042526517544055</v>
      </c>
      <c r="F9" s="8">
        <v>7.4714739962744497E-2</v>
      </c>
      <c r="G9" s="8">
        <v>3.0875207370760899E-2</v>
      </c>
      <c r="H9" s="8">
        <v>4.3839532591983497E-2</v>
      </c>
    </row>
    <row r="10" spans="1:8">
      <c r="A10" s="7" t="s">
        <v>167</v>
      </c>
      <c r="B10" s="7" t="s">
        <v>665</v>
      </c>
      <c r="C10" s="9">
        <v>1.0557360680089329</v>
      </c>
      <c r="D10" s="9">
        <v>1.0265176448140969</v>
      </c>
      <c r="E10" s="9">
        <v>1.0284636346413001</v>
      </c>
      <c r="F10" s="8">
        <v>5.5736068008933298E-2</v>
      </c>
      <c r="G10" s="8">
        <v>2.6517644814096599E-2</v>
      </c>
      <c r="H10" s="8">
        <v>2.9218423194836599E-2</v>
      </c>
    </row>
    <row r="11" spans="1:8">
      <c r="A11" s="7" t="s">
        <v>167</v>
      </c>
      <c r="B11" s="7" t="s">
        <v>666</v>
      </c>
      <c r="C11" s="9">
        <v>1.0832844823606991</v>
      </c>
      <c r="D11" s="9">
        <v>1.04345918117454</v>
      </c>
      <c r="E11" s="9">
        <v>1.038166611502072</v>
      </c>
      <c r="F11" s="8">
        <v>8.3284482360699005E-2</v>
      </c>
      <c r="G11" s="8">
        <v>4.3459181174539903E-2</v>
      </c>
      <c r="H11" s="8">
        <v>3.9825301186159102E-2</v>
      </c>
    </row>
    <row r="12" spans="1:8">
      <c r="A12" s="7" t="s">
        <v>167</v>
      </c>
      <c r="B12" s="7" t="s">
        <v>667</v>
      </c>
      <c r="C12" s="9">
        <v>1.102921073319354</v>
      </c>
      <c r="D12" s="9">
        <v>1.041041090433164</v>
      </c>
      <c r="E12" s="9">
        <v>1.0594404807407189</v>
      </c>
      <c r="F12" s="8">
        <v>0.1029210733193537</v>
      </c>
      <c r="G12" s="8">
        <v>4.1041090433164298E-2</v>
      </c>
      <c r="H12" s="8">
        <v>6.1879982886189303E-2</v>
      </c>
    </row>
    <row r="13" spans="1:8">
      <c r="A13" s="7" t="s">
        <v>167</v>
      </c>
      <c r="B13" s="7" t="s">
        <v>668</v>
      </c>
      <c r="C13" s="9">
        <v>1.124404639801784</v>
      </c>
      <c r="D13" s="9">
        <v>1.0531030222228039</v>
      </c>
      <c r="E13" s="9">
        <v>1.067706213043129</v>
      </c>
      <c r="F13" s="8">
        <v>0.1244046398017844</v>
      </c>
      <c r="G13" s="8">
        <v>5.3103022222804303E-2</v>
      </c>
      <c r="H13" s="8">
        <v>7.1301617578980001E-2</v>
      </c>
    </row>
    <row r="14" spans="1:8">
      <c r="A14" s="7" t="s">
        <v>167</v>
      </c>
      <c r="B14" s="7" t="s">
        <v>669</v>
      </c>
      <c r="C14" s="9">
        <v>1.095150353498991</v>
      </c>
      <c r="D14" s="9">
        <v>1.032059117453942</v>
      </c>
      <c r="E14" s="9">
        <v>1.061131416774548</v>
      </c>
      <c r="F14" s="8">
        <v>9.51503534989908E-2</v>
      </c>
      <c r="G14" s="8">
        <v>3.2059117453941702E-2</v>
      </c>
      <c r="H14" s="8">
        <v>6.3091236045049001E-2</v>
      </c>
    </row>
    <row r="15" spans="1:8">
      <c r="A15" s="7" t="s">
        <v>167</v>
      </c>
      <c r="B15" s="7" t="s">
        <v>670</v>
      </c>
      <c r="C15" s="9">
        <v>1.0827259172097301</v>
      </c>
      <c r="D15" s="9">
        <v>1.0192410115553101</v>
      </c>
      <c r="E15" s="9">
        <v>1.062286451324741</v>
      </c>
      <c r="F15" s="8">
        <v>8.2725917209729799E-2</v>
      </c>
      <c r="G15" s="8">
        <v>1.92410115553103E-2</v>
      </c>
      <c r="H15" s="8">
        <v>6.3484905654419499E-2</v>
      </c>
    </row>
    <row r="16" spans="1:8">
      <c r="A16" s="7" t="s">
        <v>167</v>
      </c>
      <c r="B16" s="7" t="s">
        <v>671</v>
      </c>
      <c r="C16" s="9">
        <v>1.085022972250568</v>
      </c>
      <c r="D16" s="9">
        <v>1.0159678571168109</v>
      </c>
      <c r="E16" s="9">
        <v>1.067969783345043</v>
      </c>
      <c r="F16" s="8">
        <v>8.5022972250568193E-2</v>
      </c>
      <c r="G16" s="8">
        <v>1.5967857116811101E-2</v>
      </c>
      <c r="H16" s="8">
        <v>6.9055115133757006E-2</v>
      </c>
    </row>
    <row r="17" spans="1:8">
      <c r="A17" s="7" t="s">
        <v>167</v>
      </c>
      <c r="B17" s="7" t="s">
        <v>672</v>
      </c>
      <c r="C17" s="9">
        <v>1.098999831715308</v>
      </c>
      <c r="D17" s="9">
        <v>1.0213962441589679</v>
      </c>
      <c r="E17" s="9">
        <v>1.0759779448966349</v>
      </c>
      <c r="F17" s="8">
        <v>9.8999831715307796E-2</v>
      </c>
      <c r="G17" s="8">
        <v>2.1396244158968101E-2</v>
      </c>
      <c r="H17" s="8">
        <v>7.7603587556339601E-2</v>
      </c>
    </row>
    <row r="18" spans="1:8">
      <c r="A18" s="7" t="s">
        <v>167</v>
      </c>
      <c r="B18" s="7" t="s">
        <v>673</v>
      </c>
      <c r="C18" s="9">
        <v>1.118139218429548</v>
      </c>
      <c r="D18" s="9">
        <v>1.0220476647072529</v>
      </c>
      <c r="E18" s="9">
        <v>1.094018661790906</v>
      </c>
      <c r="F18" s="8">
        <v>0.1181392184295484</v>
      </c>
      <c r="G18" s="8">
        <v>2.2047664707252199E-2</v>
      </c>
      <c r="H18" s="8">
        <v>9.6091553722296094E-2</v>
      </c>
    </row>
    <row r="19" spans="1:8">
      <c r="A19" s="7" t="s">
        <v>167</v>
      </c>
      <c r="B19" s="7" t="s">
        <v>674</v>
      </c>
      <c r="C19" s="9">
        <v>1.085583492580642</v>
      </c>
      <c r="D19" s="9">
        <v>1.003812769813486</v>
      </c>
      <c r="E19" s="9">
        <v>1.0814601340271339</v>
      </c>
      <c r="F19" s="8">
        <v>8.5583492580641796E-2</v>
      </c>
      <c r="G19" s="8">
        <v>3.8127698134863999E-3</v>
      </c>
      <c r="H19" s="8">
        <v>8.1770722767155302E-2</v>
      </c>
    </row>
    <row r="20" spans="1:8">
      <c r="A20" s="7" t="s">
        <v>167</v>
      </c>
      <c r="B20" s="7" t="s">
        <v>675</v>
      </c>
      <c r="C20" s="9">
        <v>1.1170019702069229</v>
      </c>
      <c r="D20" s="9">
        <v>1.0184767837624671</v>
      </c>
      <c r="E20" s="9">
        <v>1.096737783340022</v>
      </c>
      <c r="F20" s="8">
        <v>0.11700197020692291</v>
      </c>
      <c r="G20" s="8">
        <v>1.8476783762466802E-2</v>
      </c>
      <c r="H20" s="8">
        <v>9.8525186444456E-2</v>
      </c>
    </row>
    <row r="21" spans="1:8">
      <c r="A21" s="7" t="s">
        <v>676</v>
      </c>
      <c r="B21" s="7" t="s">
        <v>677</v>
      </c>
      <c r="C21" s="9">
        <v>1</v>
      </c>
      <c r="D21" s="9">
        <v>1</v>
      </c>
      <c r="E21" s="9">
        <v>1</v>
      </c>
      <c r="F21" s="8">
        <v>0</v>
      </c>
      <c r="G21" s="8">
        <v>0</v>
      </c>
      <c r="H21" s="8">
        <v>0</v>
      </c>
    </row>
    <row r="22" spans="1:8">
      <c r="A22" s="7" t="s">
        <v>676</v>
      </c>
      <c r="B22" s="7" t="s">
        <v>678</v>
      </c>
      <c r="C22" s="9">
        <v>0.96545765427574759</v>
      </c>
      <c r="D22" s="9">
        <v>0.99751576874199355</v>
      </c>
      <c r="E22" s="9">
        <v>0.96786204742740478</v>
      </c>
      <c r="F22" s="8">
        <v>-3.45423457242525E-2</v>
      </c>
      <c r="G22" s="8">
        <v>-2.4842312580064E-3</v>
      </c>
      <c r="H22" s="8">
        <v>-3.2058114466245999E-2</v>
      </c>
    </row>
    <row r="23" spans="1:8">
      <c r="A23" s="7" t="s">
        <v>676</v>
      </c>
      <c r="B23" s="7" t="s">
        <v>679</v>
      </c>
      <c r="C23" s="9">
        <v>0.95781183281170124</v>
      </c>
      <c r="D23" s="9">
        <v>1.0017957412533269</v>
      </c>
      <c r="E23" s="9">
        <v>0.95609493369716403</v>
      </c>
      <c r="F23" s="8">
        <v>-4.2188167188298702E-2</v>
      </c>
      <c r="G23" s="8">
        <v>1.7957412533271E-3</v>
      </c>
      <c r="H23" s="8">
        <v>-4.3983908441625898E-2</v>
      </c>
    </row>
    <row r="24" spans="1:8">
      <c r="A24" s="7" t="s">
        <v>676</v>
      </c>
      <c r="B24" s="7" t="s">
        <v>680</v>
      </c>
      <c r="C24" s="9">
        <v>0.90055188199498704</v>
      </c>
      <c r="D24" s="9">
        <v>0.97560101576384362</v>
      </c>
      <c r="E24" s="9">
        <v>0.92307394871857817</v>
      </c>
      <c r="F24" s="8">
        <v>-9.9448118005012895E-2</v>
      </c>
      <c r="G24" s="8">
        <v>-2.4398984236156201E-2</v>
      </c>
      <c r="H24" s="8">
        <v>-7.5049133768856593E-2</v>
      </c>
    </row>
    <row r="25" spans="1:8">
      <c r="A25" s="7" t="s">
        <v>676</v>
      </c>
      <c r="B25" s="7" t="s">
        <v>681</v>
      </c>
      <c r="C25" s="9">
        <v>0.9003202468859518</v>
      </c>
      <c r="D25" s="9">
        <v>0.97236739457891541</v>
      </c>
      <c r="E25" s="9">
        <v>0.92590542618496197</v>
      </c>
      <c r="F25" s="8">
        <v>-9.9679753114048197E-2</v>
      </c>
      <c r="G25" s="8">
        <v>-2.7632605421084502E-2</v>
      </c>
      <c r="H25" s="8">
        <v>-7.2047147692963595E-2</v>
      </c>
    </row>
    <row r="26" spans="1:8">
      <c r="A26" s="7" t="s">
        <v>676</v>
      </c>
      <c r="B26" s="7" t="s">
        <v>682</v>
      </c>
      <c r="C26" s="9">
        <v>0.8612292051664131</v>
      </c>
      <c r="D26" s="9">
        <v>0.94997462729612603</v>
      </c>
      <c r="E26" s="9">
        <v>0.90658127114162479</v>
      </c>
      <c r="F26" s="8">
        <v>-0.1387707948335869</v>
      </c>
      <c r="G26" s="8">
        <v>-5.0025372703873902E-2</v>
      </c>
      <c r="H26" s="8">
        <v>-8.8745422129712898E-2</v>
      </c>
    </row>
    <row r="27" spans="1:8">
      <c r="A27" s="7" t="s">
        <v>676</v>
      </c>
      <c r="B27" s="7" t="s">
        <v>683</v>
      </c>
      <c r="C27" s="9">
        <v>0.86281808627110634</v>
      </c>
      <c r="D27" s="9">
        <v>0.95313962358958404</v>
      </c>
      <c r="E27" s="9">
        <v>0.90523787377727405</v>
      </c>
      <c r="F27" s="8">
        <v>-0.1371819137288936</v>
      </c>
      <c r="G27" s="8">
        <v>-4.6860376410415898E-2</v>
      </c>
      <c r="H27" s="8">
        <v>-9.0321537318477696E-2</v>
      </c>
    </row>
    <row r="28" spans="1:8">
      <c r="A28" s="7" t="s">
        <v>676</v>
      </c>
      <c r="B28" s="7" t="s">
        <v>684</v>
      </c>
      <c r="C28" s="9">
        <v>0.84193666393371003</v>
      </c>
      <c r="D28" s="9">
        <v>0.93073634695305396</v>
      </c>
      <c r="E28" s="9">
        <v>0.90459201114252519</v>
      </c>
      <c r="F28" s="8">
        <v>-0.15806333606628989</v>
      </c>
      <c r="G28" s="8">
        <v>-6.9263653046945997E-2</v>
      </c>
      <c r="H28" s="8">
        <v>-8.8799683019343906E-2</v>
      </c>
    </row>
    <row r="29" spans="1:8">
      <c r="A29" s="7" t="s">
        <v>676</v>
      </c>
      <c r="B29" s="7" t="s">
        <v>685</v>
      </c>
      <c r="C29" s="9">
        <v>0.86132739314863416</v>
      </c>
      <c r="D29" s="9">
        <v>0.94588472298370696</v>
      </c>
      <c r="E29" s="9">
        <v>0.91060503697708062</v>
      </c>
      <c r="F29" s="8">
        <v>-0.13867260685136579</v>
      </c>
      <c r="G29" s="8">
        <v>-5.4115277016292998E-2</v>
      </c>
      <c r="H29" s="8">
        <v>-8.4557329835072803E-2</v>
      </c>
    </row>
    <row r="30" spans="1:8">
      <c r="A30" s="7" t="s">
        <v>676</v>
      </c>
      <c r="B30" s="7" t="s">
        <v>686</v>
      </c>
      <c r="C30" s="9">
        <v>0.8476156762458642</v>
      </c>
      <c r="D30" s="9">
        <v>0.93470273664759862</v>
      </c>
      <c r="E30" s="9">
        <v>0.90682913723556602</v>
      </c>
      <c r="F30" s="8">
        <v>-0.1523843237541358</v>
      </c>
      <c r="G30" s="8">
        <v>-6.5297263352401297E-2</v>
      </c>
      <c r="H30" s="8">
        <v>-8.7087060401734404E-2</v>
      </c>
    </row>
    <row r="31" spans="1:8">
      <c r="A31" s="7" t="s">
        <v>676</v>
      </c>
      <c r="B31" s="7" t="s">
        <v>687</v>
      </c>
      <c r="C31" s="9">
        <v>0.85925306428961012</v>
      </c>
      <c r="D31" s="9">
        <v>0.95160063993984645</v>
      </c>
      <c r="E31" s="9">
        <v>0.90295553431314024</v>
      </c>
      <c r="F31" s="8">
        <v>-0.14074693571038979</v>
      </c>
      <c r="G31" s="8">
        <v>-4.83993600601536E-2</v>
      </c>
      <c r="H31" s="8">
        <v>-9.2347575650236199E-2</v>
      </c>
    </row>
    <row r="32" spans="1:8">
      <c r="A32" s="7" t="s">
        <v>676</v>
      </c>
      <c r="B32" s="7" t="s">
        <v>688</v>
      </c>
      <c r="C32" s="9">
        <v>0.81575270103834896</v>
      </c>
      <c r="D32" s="9">
        <v>0.92431535253083841</v>
      </c>
      <c r="E32" s="9">
        <v>0.88254803818281558</v>
      </c>
      <c r="F32" s="8">
        <v>-0.18424729896165101</v>
      </c>
      <c r="G32" s="8">
        <v>-7.5684647469161703E-2</v>
      </c>
      <c r="H32" s="8">
        <v>-0.1085626514924893</v>
      </c>
    </row>
    <row r="33" spans="1:8">
      <c r="A33" s="7" t="s">
        <v>676</v>
      </c>
      <c r="B33" s="7" t="s">
        <v>689</v>
      </c>
      <c r="C33" s="9">
        <v>0.81623339092052216</v>
      </c>
      <c r="D33" s="9">
        <v>0.92192582430217918</v>
      </c>
      <c r="E33" s="9">
        <v>0.88535690117840293</v>
      </c>
      <c r="F33" s="8">
        <v>-0.18376660907947781</v>
      </c>
      <c r="G33" s="8">
        <v>-7.80741756978207E-2</v>
      </c>
      <c r="H33" s="8">
        <v>-0.1056924333816571</v>
      </c>
    </row>
    <row r="34" spans="1:8">
      <c r="A34" s="7" t="s">
        <v>676</v>
      </c>
      <c r="B34" s="7" t="s">
        <v>690</v>
      </c>
      <c r="C34" s="9">
        <v>0.76649189563628339</v>
      </c>
      <c r="D34" s="9">
        <v>0.89232574561954758</v>
      </c>
      <c r="E34" s="9">
        <v>0.85898215914873455</v>
      </c>
      <c r="F34" s="8">
        <v>-0.23350810436371661</v>
      </c>
      <c r="G34" s="8">
        <v>-0.1076742543804524</v>
      </c>
      <c r="H34" s="8">
        <v>-0.12583384998326419</v>
      </c>
    </row>
    <row r="35" spans="1:8">
      <c r="A35" s="7" t="s">
        <v>676</v>
      </c>
      <c r="B35" s="7" t="s">
        <v>691</v>
      </c>
      <c r="C35" s="9">
        <v>0.74575393979544313</v>
      </c>
      <c r="D35" s="9">
        <v>0.8727213017350739</v>
      </c>
      <c r="E35" s="9">
        <v>0.85451556907433734</v>
      </c>
      <c r="F35" s="8">
        <v>-0.25424606020455681</v>
      </c>
      <c r="G35" s="8">
        <v>-0.1272786982649261</v>
      </c>
      <c r="H35" s="8">
        <v>-0.12696736193963071</v>
      </c>
    </row>
    <row r="36" spans="1:8">
      <c r="A36" s="7" t="s">
        <v>676</v>
      </c>
      <c r="B36" s="7" t="s">
        <v>692</v>
      </c>
      <c r="C36" s="9">
        <v>0.76850168895078119</v>
      </c>
      <c r="D36" s="9">
        <v>0.87568996496446316</v>
      </c>
      <c r="E36" s="9">
        <v>0.87759563281277086</v>
      </c>
      <c r="F36" s="8">
        <v>-0.23149831104921881</v>
      </c>
      <c r="G36" s="8">
        <v>-0.1243100350355368</v>
      </c>
      <c r="H36" s="8">
        <v>-0.1071882760136819</v>
      </c>
    </row>
    <row r="37" spans="1:8">
      <c r="A37" s="7" t="s">
        <v>676</v>
      </c>
      <c r="B37" s="7" t="s">
        <v>693</v>
      </c>
      <c r="C37" s="9">
        <v>0.79134810500018049</v>
      </c>
      <c r="D37" s="9">
        <v>0.89751661933750615</v>
      </c>
      <c r="E37" s="9">
        <v>0.88170858115619855</v>
      </c>
      <c r="F37" s="8">
        <v>-0.20865189499981951</v>
      </c>
      <c r="G37" s="8">
        <v>-0.10248338066249379</v>
      </c>
      <c r="H37" s="8">
        <v>-0.1061685143373256</v>
      </c>
    </row>
    <row r="38" spans="1:8">
      <c r="A38" s="7" t="s">
        <v>676</v>
      </c>
      <c r="B38" s="7" t="s">
        <v>694</v>
      </c>
      <c r="C38" s="9">
        <v>0.79471465080214343</v>
      </c>
      <c r="D38" s="9">
        <v>0.9002630411444934</v>
      </c>
      <c r="E38" s="9">
        <v>0.88275827672746887</v>
      </c>
      <c r="F38" s="8">
        <v>-0.20528534919785649</v>
      </c>
      <c r="G38" s="8">
        <v>-9.9736958855506597E-2</v>
      </c>
      <c r="H38" s="8">
        <v>-0.1055483903423499</v>
      </c>
    </row>
    <row r="39" spans="1:8">
      <c r="A39" s="7" t="s">
        <v>676</v>
      </c>
      <c r="B39" s="7" t="s">
        <v>695</v>
      </c>
      <c r="C39" s="9">
        <v>0.7546128499385174</v>
      </c>
      <c r="D39" s="9">
        <v>0.88361624179703757</v>
      </c>
      <c r="E39" s="9">
        <v>0.85400518261619773</v>
      </c>
      <c r="F39" s="8">
        <v>-0.2453871500614826</v>
      </c>
      <c r="G39" s="8">
        <v>-0.1163837582029624</v>
      </c>
      <c r="H39" s="8">
        <v>-0.12900339185852011</v>
      </c>
    </row>
    <row r="40" spans="1:8">
      <c r="A40" s="7" t="s">
        <v>676</v>
      </c>
      <c r="B40" s="7" t="s">
        <v>696</v>
      </c>
      <c r="C40" s="9">
        <v>0.76406181523087047</v>
      </c>
      <c r="D40" s="9">
        <v>0.89026801755269203</v>
      </c>
      <c r="E40" s="9">
        <v>0.85823796897842419</v>
      </c>
      <c r="F40" s="8">
        <v>-0.23593818476912951</v>
      </c>
      <c r="G40" s="8">
        <v>-0.1097319824473079</v>
      </c>
      <c r="H40" s="8">
        <v>-0.1262062023218215</v>
      </c>
    </row>
    <row r="41" spans="1:8">
      <c r="A41" s="7" t="s">
        <v>676</v>
      </c>
      <c r="B41" s="7" t="s">
        <v>697</v>
      </c>
      <c r="C41" s="9">
        <v>0.77222652863727748</v>
      </c>
      <c r="D41" s="9">
        <v>0.89416055314582732</v>
      </c>
      <c r="E41" s="9">
        <v>0.86363296381218935</v>
      </c>
      <c r="F41" s="8">
        <v>-0.2277734713627225</v>
      </c>
      <c r="G41" s="8">
        <v>-0.1058394468541726</v>
      </c>
      <c r="H41" s="8">
        <v>-0.1219340245085498</v>
      </c>
    </row>
    <row r="42" spans="1:8">
      <c r="A42" s="7" t="s">
        <v>676</v>
      </c>
      <c r="B42" s="7" t="s">
        <v>698</v>
      </c>
      <c r="C42" s="9">
        <v>0.78453229932274049</v>
      </c>
      <c r="D42" s="9">
        <v>0.90128599684980837</v>
      </c>
      <c r="E42" s="9">
        <v>0.87045876898659502</v>
      </c>
      <c r="F42" s="8">
        <v>-0.21546770067725951</v>
      </c>
      <c r="G42" s="8">
        <v>-9.8714003150191507E-2</v>
      </c>
      <c r="H42" s="8">
        <v>-0.11675369752706791</v>
      </c>
    </row>
    <row r="43" spans="1:8">
      <c r="A43" s="7" t="s">
        <v>676</v>
      </c>
      <c r="B43" s="7" t="s">
        <v>699</v>
      </c>
      <c r="C43" s="9">
        <v>0.75574122421053525</v>
      </c>
      <c r="D43" s="9">
        <v>0.88079122903937834</v>
      </c>
      <c r="E43" s="9">
        <v>0.85802537456551764</v>
      </c>
      <c r="F43" s="8">
        <v>-0.2442587757894647</v>
      </c>
      <c r="G43" s="8">
        <v>-0.1192087709606216</v>
      </c>
      <c r="H43" s="8">
        <v>-0.1250500048288431</v>
      </c>
    </row>
    <row r="44" spans="1:8">
      <c r="A44" s="7" t="s">
        <v>676</v>
      </c>
      <c r="B44" s="7" t="s">
        <v>700</v>
      </c>
      <c r="C44" s="9">
        <v>0.75448467935101959</v>
      </c>
      <c r="D44" s="9">
        <v>0.89078486043892324</v>
      </c>
      <c r="E44" s="9">
        <v>0.84698866455729449</v>
      </c>
      <c r="F44" s="8">
        <v>-0.24551532064898041</v>
      </c>
      <c r="G44" s="8">
        <v>-0.1092151395610767</v>
      </c>
      <c r="H44" s="8">
        <v>-0.13630018108790359</v>
      </c>
    </row>
    <row r="45" spans="1:8">
      <c r="A45" s="7" t="s">
        <v>676</v>
      </c>
      <c r="B45" s="7" t="s">
        <v>701</v>
      </c>
      <c r="C45" s="9">
        <v>0.74436838503078184</v>
      </c>
      <c r="D45" s="9">
        <v>0.88148752890305726</v>
      </c>
      <c r="E45" s="9">
        <v>0.84444573589950889</v>
      </c>
      <c r="F45" s="8">
        <v>-0.2556316149692181</v>
      </c>
      <c r="G45" s="8">
        <v>-0.1185124710969427</v>
      </c>
      <c r="H45" s="8">
        <v>-0.13711914387227539</v>
      </c>
    </row>
    <row r="46" spans="1:8">
      <c r="A46" s="7" t="s">
        <v>676</v>
      </c>
      <c r="B46" s="7" t="s">
        <v>702</v>
      </c>
      <c r="C46" s="9">
        <v>0.73632547994961828</v>
      </c>
      <c r="D46" s="9">
        <v>0.86806122678181974</v>
      </c>
      <c r="E46" s="9">
        <v>0.84824141112650775</v>
      </c>
      <c r="F46" s="8">
        <v>-0.26367452005038172</v>
      </c>
      <c r="G46" s="8">
        <v>-0.13193877321818021</v>
      </c>
      <c r="H46" s="8">
        <v>-0.13173574683220141</v>
      </c>
    </row>
    <row r="47" spans="1:8">
      <c r="A47" s="7" t="s">
        <v>676</v>
      </c>
      <c r="B47" s="7" t="s">
        <v>703</v>
      </c>
      <c r="C47" s="9">
        <v>0.74062565108942413</v>
      </c>
      <c r="D47" s="9">
        <v>0.86821935944860762</v>
      </c>
      <c r="E47" s="9">
        <v>0.85303977967017897</v>
      </c>
      <c r="F47" s="8">
        <v>-0.25937434891057581</v>
      </c>
      <c r="G47" s="8">
        <v>-0.1317806405513923</v>
      </c>
      <c r="H47" s="8">
        <v>-0.12759370835918349</v>
      </c>
    </row>
    <row r="48" spans="1:8">
      <c r="A48" s="7" t="s">
        <v>676</v>
      </c>
      <c r="B48" s="7" t="s">
        <v>704</v>
      </c>
      <c r="C48" s="9">
        <v>0.77029002070980934</v>
      </c>
      <c r="D48" s="9">
        <v>0.8864469591473576</v>
      </c>
      <c r="E48" s="9">
        <v>0.8689634644928157</v>
      </c>
      <c r="F48" s="8">
        <v>-0.2297099792901906</v>
      </c>
      <c r="G48" s="8">
        <v>-0.1135530408526424</v>
      </c>
      <c r="H48" s="8">
        <v>-0.11615693843754819</v>
      </c>
    </row>
    <row r="49" spans="1:8">
      <c r="A49" s="7" t="s">
        <v>676</v>
      </c>
      <c r="B49" s="7" t="s">
        <v>705</v>
      </c>
      <c r="C49" s="9">
        <v>0.76968033467960295</v>
      </c>
      <c r="D49" s="9">
        <v>0.88775796282612374</v>
      </c>
      <c r="E49" s="9">
        <v>0.86699344518338328</v>
      </c>
      <c r="F49" s="8">
        <v>-0.23031966532039699</v>
      </c>
      <c r="G49" s="8">
        <v>-0.11224203717387619</v>
      </c>
      <c r="H49" s="8">
        <v>-0.1180776281465207</v>
      </c>
    </row>
    <row r="50" spans="1:8">
      <c r="A50" s="7" t="s">
        <v>676</v>
      </c>
      <c r="B50" s="7" t="s">
        <v>706</v>
      </c>
      <c r="C50" s="9">
        <v>0.78656556364133978</v>
      </c>
      <c r="D50" s="9">
        <v>0.89508819461543832</v>
      </c>
      <c r="E50" s="9">
        <v>0.87875761111928896</v>
      </c>
      <c r="F50" s="8">
        <v>-0.21343443635866019</v>
      </c>
      <c r="G50" s="8">
        <v>-0.1049118053845616</v>
      </c>
      <c r="H50" s="8">
        <v>-0.10852263097409851</v>
      </c>
    </row>
    <row r="51" spans="1:8">
      <c r="A51" s="7" t="s">
        <v>676</v>
      </c>
      <c r="B51" s="7" t="s">
        <v>255</v>
      </c>
      <c r="C51" s="9">
        <v>0.77389789079352522</v>
      </c>
      <c r="D51" s="9">
        <v>0.88793191894636314</v>
      </c>
      <c r="E51" s="9">
        <v>0.87157345544222253</v>
      </c>
      <c r="F51" s="8">
        <v>-0.22610210920647469</v>
      </c>
      <c r="G51" s="8">
        <v>-0.1120680810536368</v>
      </c>
      <c r="H51" s="8">
        <v>-0.1140340281528379</v>
      </c>
    </row>
  </sheetData>
  <autoFilter ref="A1:H51" xr:uid="{00000000-0009-0000-0000-00000C000000}"/>
  <phoneticPr fontId="4" type="noConversion"/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16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4"/>
  <cols>
    <col min="1" max="1" width="19" customWidth="1"/>
    <col min="2" max="2" width="115" customWidth="1"/>
  </cols>
  <sheetData>
    <row r="1" spans="1:2" ht="25" customHeight="1">
      <c r="A1" s="6" t="s">
        <v>707</v>
      </c>
      <c r="B1" s="6" t="s">
        <v>708</v>
      </c>
    </row>
    <row r="2" spans="1:2" ht="35" customHeight="1">
      <c r="A2" s="7" t="s">
        <v>709</v>
      </c>
      <c r="B2" s="2" t="s">
        <v>710</v>
      </c>
    </row>
    <row r="3" spans="1:2" ht="35" customHeight="1">
      <c r="A3" s="7" t="s">
        <v>711</v>
      </c>
      <c r="B3" s="2" t="s">
        <v>712</v>
      </c>
    </row>
    <row r="4" spans="1:2" ht="35" customHeight="1">
      <c r="A4" s="7" t="s">
        <v>713</v>
      </c>
      <c r="B4" s="2" t="s">
        <v>714</v>
      </c>
    </row>
    <row r="5" spans="1:2" ht="35" customHeight="1">
      <c r="A5" s="7" t="s">
        <v>240</v>
      </c>
      <c r="B5" s="2" t="s">
        <v>715</v>
      </c>
    </row>
    <row r="6" spans="1:2" ht="35" customHeight="1">
      <c r="A6" s="7" t="s">
        <v>716</v>
      </c>
      <c r="B6" s="2" t="s">
        <v>717</v>
      </c>
    </row>
    <row r="7" spans="1:2" ht="35" customHeight="1">
      <c r="A7" s="7" t="s">
        <v>718</v>
      </c>
      <c r="B7" s="2" t="s">
        <v>719</v>
      </c>
    </row>
    <row r="8" spans="1:2" ht="35" customHeight="1">
      <c r="A8" s="7" t="s">
        <v>720</v>
      </c>
      <c r="B8" s="2" t="s">
        <v>721</v>
      </c>
    </row>
    <row r="9" spans="1:2" ht="35" customHeight="1">
      <c r="A9" s="7" t="s">
        <v>722</v>
      </c>
      <c r="B9" s="2" t="s">
        <v>723</v>
      </c>
    </row>
    <row r="10" spans="1:2" ht="35" customHeight="1">
      <c r="A10" s="7" t="s">
        <v>724</v>
      </c>
      <c r="B10" s="2" t="s">
        <v>725</v>
      </c>
    </row>
    <row r="11" spans="1:2" ht="35" customHeight="1">
      <c r="A11" s="7" t="s">
        <v>72</v>
      </c>
      <c r="B11" s="2" t="s">
        <v>726</v>
      </c>
    </row>
    <row r="12" spans="1:2" ht="38" customHeight="1">
      <c r="A12" s="15" t="s">
        <v>727</v>
      </c>
      <c r="B12" s="16" t="s">
        <v>728</v>
      </c>
    </row>
    <row r="13" spans="1:2" ht="38" customHeight="1">
      <c r="A13" s="15" t="s">
        <v>729</v>
      </c>
      <c r="B13" s="16" t="s">
        <v>730</v>
      </c>
    </row>
    <row r="14" spans="1:2" ht="38" customHeight="1">
      <c r="A14" s="15" t="s">
        <v>731</v>
      </c>
      <c r="B14" s="16" t="s">
        <v>732</v>
      </c>
    </row>
    <row r="15" spans="1:2" ht="40" customHeight="1">
      <c r="A15" s="71" t="s">
        <v>733</v>
      </c>
      <c r="B15" s="72" t="s">
        <v>734</v>
      </c>
    </row>
    <row r="16" spans="1:2" ht="40" customHeight="1">
      <c r="A16" s="71" t="s">
        <v>735</v>
      </c>
      <c r="B16" s="72" t="s">
        <v>736</v>
      </c>
    </row>
  </sheetData>
  <phoneticPr fontId="4" type="noConversion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32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4"/>
  <cols>
    <col min="1" max="1" width="20" customWidth="1"/>
    <col min="2" max="2" width="10" customWidth="1"/>
    <col min="3" max="3" width="12" customWidth="1"/>
    <col min="4" max="4" width="17" customWidth="1"/>
    <col min="5" max="5" width="21" customWidth="1"/>
    <col min="6" max="6" width="22" customWidth="1"/>
    <col min="7" max="7" width="14" customWidth="1"/>
    <col min="8" max="8" width="16" customWidth="1"/>
    <col min="9" max="9" width="17" customWidth="1"/>
    <col min="10" max="10" width="19" customWidth="1"/>
    <col min="11" max="11" width="22" customWidth="1"/>
    <col min="12" max="12" width="13" customWidth="1"/>
    <col min="13" max="13" width="20" customWidth="1"/>
    <col min="14" max="14" width="13" customWidth="1"/>
  </cols>
  <sheetData>
    <row r="1" spans="1:14" ht="33" customHeight="1">
      <c r="A1" s="17" t="s">
        <v>78</v>
      </c>
      <c r="B1" s="17" t="s">
        <v>217</v>
      </c>
      <c r="C1" s="17" t="s">
        <v>737</v>
      </c>
      <c r="D1" s="17" t="s">
        <v>738</v>
      </c>
      <c r="E1" s="17" t="s">
        <v>739</v>
      </c>
      <c r="F1" s="17" t="s">
        <v>134</v>
      </c>
      <c r="G1" s="17" t="s">
        <v>740</v>
      </c>
      <c r="H1" s="17" t="s">
        <v>741</v>
      </c>
      <c r="I1" s="17" t="s">
        <v>742</v>
      </c>
      <c r="J1" s="17" t="s">
        <v>743</v>
      </c>
      <c r="K1" s="17" t="s">
        <v>163</v>
      </c>
      <c r="L1" s="17" t="s">
        <v>744</v>
      </c>
      <c r="M1" s="17" t="s">
        <v>745</v>
      </c>
      <c r="N1" s="17" t="s">
        <v>746</v>
      </c>
    </row>
    <row r="2" spans="1:14">
      <c r="A2" s="18" t="s">
        <v>333</v>
      </c>
      <c r="B2" s="18">
        <v>69</v>
      </c>
      <c r="C2" s="18">
        <v>64</v>
      </c>
      <c r="D2" s="19">
        <v>1979.09867704</v>
      </c>
      <c r="E2" s="19">
        <v>25172.435094269</v>
      </c>
      <c r="F2" s="20">
        <f t="shared" ref="F2:F31" si="0">IFERROR(D2/E2,0)</f>
        <v>7.8621661735482268E-2</v>
      </c>
      <c r="G2" s="18">
        <f t="shared" ref="G2:G31" si="1">RANK(F2,$F$2:$F$31,0)</f>
        <v>1</v>
      </c>
      <c r="H2" s="19">
        <v>478.90400757999998</v>
      </c>
      <c r="I2" s="20">
        <f t="shared" ref="I2:I31" si="2">IFERROR(H2/SUM($H$2:$H$31),0)</f>
        <v>1.649659204398814E-2</v>
      </c>
      <c r="J2" s="19">
        <v>477.90530560758799</v>
      </c>
      <c r="K2" s="20">
        <f t="shared" ref="K2:K31" si="3">IFERROR(J2/E2,0)</f>
        <v>1.8985263198330483E-2</v>
      </c>
      <c r="L2" s="18">
        <f t="shared" ref="L2:L31" si="4">RANK(K2,$K$2:$K$31,0)</f>
        <v>28</v>
      </c>
      <c r="M2" s="20">
        <v>1.5544019490942701E-2</v>
      </c>
      <c r="N2" s="18" t="s">
        <v>675</v>
      </c>
    </row>
    <row r="3" spans="1:14">
      <c r="A3" s="18" t="s">
        <v>651</v>
      </c>
      <c r="B3" s="18">
        <v>10</v>
      </c>
      <c r="C3" s="18">
        <v>8</v>
      </c>
      <c r="D3" s="19">
        <v>38.056878249999997</v>
      </c>
      <c r="E3" s="19">
        <v>493.44578135040001</v>
      </c>
      <c r="F3" s="20">
        <f t="shared" si="0"/>
        <v>7.7124741336020236E-2</v>
      </c>
      <c r="G3" s="18">
        <f t="shared" si="1"/>
        <v>2</v>
      </c>
      <c r="H3" s="19">
        <v>22.018810460000001</v>
      </c>
      <c r="I3" s="20">
        <f t="shared" si="2"/>
        <v>7.5847211070131026E-4</v>
      </c>
      <c r="J3" s="19">
        <v>22.17237539076018</v>
      </c>
      <c r="K3" s="20">
        <f t="shared" si="3"/>
        <v>4.4933762185749418E-2</v>
      </c>
      <c r="L3" s="18">
        <f t="shared" si="4"/>
        <v>16</v>
      </c>
      <c r="M3" s="20">
        <v>9.8584646121132793E-6</v>
      </c>
      <c r="N3" s="18" t="s">
        <v>675</v>
      </c>
    </row>
    <row r="4" spans="1:14">
      <c r="A4" s="18" t="s">
        <v>650</v>
      </c>
      <c r="B4" s="18">
        <v>21</v>
      </c>
      <c r="C4" s="18">
        <v>11</v>
      </c>
      <c r="D4" s="19">
        <v>51.913010040000003</v>
      </c>
      <c r="E4" s="19">
        <v>741.23810924279996</v>
      </c>
      <c r="F4" s="20">
        <f t="shared" si="0"/>
        <v>7.0035538368407577E-2</v>
      </c>
      <c r="G4" s="18">
        <f t="shared" si="1"/>
        <v>3</v>
      </c>
      <c r="H4" s="19">
        <v>26.211538090000001</v>
      </c>
      <c r="I4" s="20">
        <f t="shared" si="2"/>
        <v>9.0289712316503096E-4</v>
      </c>
      <c r="J4" s="19">
        <v>26.838176617910971</v>
      </c>
      <c r="K4" s="20">
        <f t="shared" si="3"/>
        <v>3.6207227182810504E-2</v>
      </c>
      <c r="L4" s="18">
        <f t="shared" si="4"/>
        <v>20</v>
      </c>
      <c r="M4" s="20">
        <v>1.209666890050568E-5</v>
      </c>
      <c r="N4" s="18" t="s">
        <v>675</v>
      </c>
    </row>
    <row r="5" spans="1:14">
      <c r="A5" s="18" t="s">
        <v>363</v>
      </c>
      <c r="B5" s="18">
        <v>334</v>
      </c>
      <c r="C5" s="18">
        <v>244</v>
      </c>
      <c r="D5" s="19">
        <v>2035.8583928999999</v>
      </c>
      <c r="E5" s="19">
        <v>30577.477135891</v>
      </c>
      <c r="F5" s="20">
        <f t="shared" si="0"/>
        <v>6.6580325899757292E-2</v>
      </c>
      <c r="G5" s="18">
        <f t="shared" si="1"/>
        <v>4</v>
      </c>
      <c r="H5" s="19">
        <v>1807.3546359899999</v>
      </c>
      <c r="I5" s="20">
        <f t="shared" si="2"/>
        <v>6.2257136371441091E-2</v>
      </c>
      <c r="J5" s="19">
        <v>1823.173368648248</v>
      </c>
      <c r="K5" s="20">
        <f t="shared" si="3"/>
        <v>5.9624715294390895E-2</v>
      </c>
      <c r="L5" s="18">
        <f t="shared" si="4"/>
        <v>7</v>
      </c>
      <c r="M5" s="20">
        <v>2.099390663702282E-2</v>
      </c>
      <c r="N5" s="18" t="s">
        <v>675</v>
      </c>
    </row>
    <row r="6" spans="1:14">
      <c r="A6" s="18" t="s">
        <v>518</v>
      </c>
      <c r="B6" s="18">
        <v>106</v>
      </c>
      <c r="C6" s="18">
        <v>66</v>
      </c>
      <c r="D6" s="19">
        <v>356.27302696999999</v>
      </c>
      <c r="E6" s="19">
        <v>5421.4063817768001</v>
      </c>
      <c r="F6" s="20">
        <f t="shared" si="0"/>
        <v>6.5715978821944687E-2</v>
      </c>
      <c r="G6" s="18">
        <f t="shared" si="1"/>
        <v>5</v>
      </c>
      <c r="H6" s="19">
        <v>322.57688413</v>
      </c>
      <c r="I6" s="20">
        <f t="shared" si="2"/>
        <v>1.1111661577449861E-2</v>
      </c>
      <c r="J6" s="19">
        <v>323.59334030980182</v>
      </c>
      <c r="K6" s="20">
        <f t="shared" si="3"/>
        <v>5.9688080457777459E-2</v>
      </c>
      <c r="L6" s="18">
        <f t="shared" si="4"/>
        <v>6</v>
      </c>
      <c r="M6" s="20">
        <v>3.26540559244501E-3</v>
      </c>
      <c r="N6" s="18" t="s">
        <v>675</v>
      </c>
    </row>
    <row r="7" spans="1:14">
      <c r="A7" s="18" t="s">
        <v>438</v>
      </c>
      <c r="B7" s="18">
        <v>121</v>
      </c>
      <c r="C7" s="18">
        <v>102</v>
      </c>
      <c r="D7" s="19">
        <v>837.52548772</v>
      </c>
      <c r="E7" s="19">
        <v>13591.807170096199</v>
      </c>
      <c r="F7" s="20">
        <f t="shared" si="0"/>
        <v>6.1619877124409812E-2</v>
      </c>
      <c r="G7" s="18">
        <f t="shared" si="1"/>
        <v>6</v>
      </c>
      <c r="H7" s="19">
        <v>661.74286066000002</v>
      </c>
      <c r="I7" s="20">
        <f t="shared" si="2"/>
        <v>2.2794760197336894E-2</v>
      </c>
      <c r="J7" s="19">
        <v>667.72763255341704</v>
      </c>
      <c r="K7" s="20">
        <f t="shared" si="3"/>
        <v>4.9127214960973511E-2</v>
      </c>
      <c r="L7" s="18">
        <f t="shared" si="4"/>
        <v>12</v>
      </c>
      <c r="M7" s="20">
        <v>2.018319339415011E-2</v>
      </c>
      <c r="N7" s="18" t="s">
        <v>675</v>
      </c>
    </row>
    <row r="8" spans="1:14">
      <c r="A8" s="18" t="s">
        <v>398</v>
      </c>
      <c r="B8" s="18">
        <v>138</v>
      </c>
      <c r="C8" s="18">
        <v>87</v>
      </c>
      <c r="D8" s="19">
        <v>616.08922615999995</v>
      </c>
      <c r="E8" s="19">
        <v>10306.3944551518</v>
      </c>
      <c r="F8" s="20">
        <f t="shared" si="0"/>
        <v>5.9777376932438182E-2</v>
      </c>
      <c r="G8" s="18">
        <f t="shared" si="1"/>
        <v>7</v>
      </c>
      <c r="H8" s="19">
        <v>499.71914519000001</v>
      </c>
      <c r="I8" s="20">
        <f t="shared" si="2"/>
        <v>1.7213601774657986E-2</v>
      </c>
      <c r="J8" s="19">
        <v>502.02628390339208</v>
      </c>
      <c r="K8" s="20">
        <f t="shared" si="3"/>
        <v>4.8710175618443076E-2</v>
      </c>
      <c r="L8" s="18">
        <f t="shared" si="4"/>
        <v>13</v>
      </c>
      <c r="M8" s="20">
        <v>9.9178138039247906E-3</v>
      </c>
      <c r="N8" s="18" t="s">
        <v>675</v>
      </c>
    </row>
    <row r="9" spans="1:14">
      <c r="A9" s="18" t="s">
        <v>646</v>
      </c>
      <c r="B9" s="18">
        <v>52</v>
      </c>
      <c r="C9" s="18">
        <v>44</v>
      </c>
      <c r="D9" s="19">
        <v>209.43836354999999</v>
      </c>
      <c r="E9" s="19">
        <v>3992.7094291556</v>
      </c>
      <c r="F9" s="20">
        <f t="shared" si="0"/>
        <v>5.2455197971742501E-2</v>
      </c>
      <c r="G9" s="18">
        <f t="shared" si="1"/>
        <v>8</v>
      </c>
      <c r="H9" s="19">
        <v>149.16722325000001</v>
      </c>
      <c r="I9" s="20">
        <f t="shared" si="2"/>
        <v>5.1382965883380906E-3</v>
      </c>
      <c r="J9" s="19">
        <v>151.675898953314</v>
      </c>
      <c r="K9" s="20">
        <f t="shared" si="3"/>
        <v>3.7988213679098416E-2</v>
      </c>
      <c r="L9" s="18">
        <f t="shared" si="4"/>
        <v>19</v>
      </c>
      <c r="M9" s="20">
        <v>6.2020577593660236E-3</v>
      </c>
      <c r="N9" s="18" t="s">
        <v>675</v>
      </c>
    </row>
    <row r="10" spans="1:14">
      <c r="A10" s="18" t="s">
        <v>95</v>
      </c>
      <c r="B10" s="18">
        <v>476</v>
      </c>
      <c r="C10" s="18">
        <v>349</v>
      </c>
      <c r="D10" s="19">
        <v>1683.5547953499999</v>
      </c>
      <c r="E10" s="19">
        <v>32181.9742818267</v>
      </c>
      <c r="F10" s="20">
        <f t="shared" si="0"/>
        <v>5.2313595822513305E-2</v>
      </c>
      <c r="G10" s="18">
        <f t="shared" si="1"/>
        <v>9</v>
      </c>
      <c r="H10" s="19">
        <v>1017.5189046199999</v>
      </c>
      <c r="I10" s="20">
        <f t="shared" si="2"/>
        <v>3.5050018377133375E-2</v>
      </c>
      <c r="J10" s="19">
        <v>1020.6012978994549</v>
      </c>
      <c r="K10" s="20">
        <f t="shared" si="3"/>
        <v>3.171344582410511E-2</v>
      </c>
      <c r="L10" s="18">
        <f t="shared" si="4"/>
        <v>22</v>
      </c>
      <c r="M10" s="20">
        <v>8.4299704572756637E-2</v>
      </c>
      <c r="N10" s="18" t="s">
        <v>675</v>
      </c>
    </row>
    <row r="11" spans="1:14">
      <c r="A11" s="18" t="s">
        <v>647</v>
      </c>
      <c r="B11" s="18">
        <v>153</v>
      </c>
      <c r="C11" s="18">
        <v>78</v>
      </c>
      <c r="D11" s="19">
        <v>419.41286602000002</v>
      </c>
      <c r="E11" s="19">
        <v>8032.9143101699001</v>
      </c>
      <c r="F11" s="20">
        <f t="shared" si="0"/>
        <v>5.2211793855314916E-2</v>
      </c>
      <c r="G11" s="18">
        <f t="shared" si="1"/>
        <v>10</v>
      </c>
      <c r="H11" s="19">
        <v>303.17182002999999</v>
      </c>
      <c r="I11" s="20">
        <f t="shared" si="2"/>
        <v>1.0443224017984115E-2</v>
      </c>
      <c r="J11" s="19">
        <v>305.73316289073222</v>
      </c>
      <c r="K11" s="20">
        <f t="shared" si="3"/>
        <v>3.8060055303174994E-2</v>
      </c>
      <c r="L11" s="18">
        <f t="shared" si="4"/>
        <v>18</v>
      </c>
      <c r="M11" s="20">
        <v>4.6887310882183881E-3</v>
      </c>
      <c r="N11" s="18" t="s">
        <v>675</v>
      </c>
    </row>
    <row r="12" spans="1:14">
      <c r="A12" s="18" t="s">
        <v>99</v>
      </c>
      <c r="B12" s="18">
        <v>244</v>
      </c>
      <c r="C12" s="18">
        <v>161</v>
      </c>
      <c r="D12" s="19">
        <v>1074.9865795799999</v>
      </c>
      <c r="E12" s="19">
        <v>20623.8984681648</v>
      </c>
      <c r="F12" s="20">
        <f t="shared" si="0"/>
        <v>5.2123345217169152E-2</v>
      </c>
      <c r="G12" s="18">
        <f t="shared" si="1"/>
        <v>11</v>
      </c>
      <c r="H12" s="19">
        <v>1009.92516219</v>
      </c>
      <c r="I12" s="20">
        <f t="shared" si="2"/>
        <v>3.478844012977677E-2</v>
      </c>
      <c r="J12" s="19">
        <v>1015.867600007626</v>
      </c>
      <c r="K12" s="20">
        <f t="shared" si="3"/>
        <v>4.9256817355638492E-2</v>
      </c>
      <c r="L12" s="18">
        <f t="shared" si="4"/>
        <v>11</v>
      </c>
      <c r="M12" s="20">
        <v>3.7557472228813393E-2</v>
      </c>
      <c r="N12" s="18" t="s">
        <v>675</v>
      </c>
    </row>
    <row r="13" spans="1:14">
      <c r="A13" s="18" t="s">
        <v>98</v>
      </c>
      <c r="B13" s="18">
        <v>128</v>
      </c>
      <c r="C13" s="18">
        <v>106</v>
      </c>
      <c r="D13" s="19">
        <v>1582.7906388199999</v>
      </c>
      <c r="E13" s="19">
        <v>30704.748015381701</v>
      </c>
      <c r="F13" s="20">
        <f t="shared" si="0"/>
        <v>5.1548725885230934E-2</v>
      </c>
      <c r="G13" s="18">
        <f t="shared" si="1"/>
        <v>12</v>
      </c>
      <c r="H13" s="19">
        <v>1448.1396968700001</v>
      </c>
      <c r="I13" s="20">
        <f t="shared" si="2"/>
        <v>4.9883420108941916E-2</v>
      </c>
      <c r="J13" s="19">
        <v>1468.8005985646521</v>
      </c>
      <c r="K13" s="20">
        <f t="shared" si="3"/>
        <v>4.7836269420900274E-2</v>
      </c>
      <c r="L13" s="18">
        <f t="shared" si="4"/>
        <v>15</v>
      </c>
      <c r="M13" s="20">
        <v>6.8698113522752707E-2</v>
      </c>
      <c r="N13" s="18" t="s">
        <v>675</v>
      </c>
    </row>
    <row r="14" spans="1:14">
      <c r="A14" s="18" t="s">
        <v>92</v>
      </c>
      <c r="B14" s="18">
        <v>500</v>
      </c>
      <c r="C14" s="18">
        <v>401</v>
      </c>
      <c r="D14" s="19">
        <v>5225.11884199</v>
      </c>
      <c r="E14" s="19">
        <v>101825.9539035956</v>
      </c>
      <c r="F14" s="20">
        <f t="shared" si="0"/>
        <v>5.1314214516830513E-2</v>
      </c>
      <c r="G14" s="18">
        <f t="shared" si="1"/>
        <v>13</v>
      </c>
      <c r="H14" s="19">
        <v>8664.5816196699998</v>
      </c>
      <c r="I14" s="20">
        <f t="shared" si="2"/>
        <v>0.2984649657325259</v>
      </c>
      <c r="J14" s="19">
        <v>8851.1320218610981</v>
      </c>
      <c r="K14" s="20">
        <f t="shared" si="3"/>
        <v>8.692412575128898E-2</v>
      </c>
      <c r="L14" s="18">
        <f t="shared" si="4"/>
        <v>1</v>
      </c>
      <c r="M14" s="20">
        <v>0.20961868517951421</v>
      </c>
      <c r="N14" s="18" t="s">
        <v>675</v>
      </c>
    </row>
    <row r="15" spans="1:14">
      <c r="A15" s="18" t="s">
        <v>86</v>
      </c>
      <c r="B15" s="18">
        <v>118</v>
      </c>
      <c r="C15" s="18">
        <v>78</v>
      </c>
      <c r="D15" s="19">
        <v>1674.8510106000001</v>
      </c>
      <c r="E15" s="19">
        <v>33952.624606539597</v>
      </c>
      <c r="F15" s="20">
        <f t="shared" si="0"/>
        <v>4.9329058651843012E-2</v>
      </c>
      <c r="G15" s="18">
        <f t="shared" si="1"/>
        <v>14</v>
      </c>
      <c r="H15" s="19">
        <v>2155.5207547300001</v>
      </c>
      <c r="I15" s="20">
        <f t="shared" si="2"/>
        <v>7.4250258862555485E-2</v>
      </c>
      <c r="J15" s="19">
        <v>2193.6739501303632</v>
      </c>
      <c r="K15" s="20">
        <f t="shared" si="3"/>
        <v>6.4609849033816391E-2</v>
      </c>
      <c r="L15" s="18">
        <f t="shared" si="4"/>
        <v>4</v>
      </c>
      <c r="M15" s="20">
        <v>0.12786246333371271</v>
      </c>
      <c r="N15" s="18" t="s">
        <v>675</v>
      </c>
    </row>
    <row r="16" spans="1:14">
      <c r="A16" s="18" t="s">
        <v>649</v>
      </c>
      <c r="B16" s="18">
        <v>101</v>
      </c>
      <c r="C16" s="18">
        <v>48</v>
      </c>
      <c r="D16" s="19">
        <v>199.1454693</v>
      </c>
      <c r="E16" s="19">
        <v>4072.3678267856999</v>
      </c>
      <c r="F16" s="20">
        <f t="shared" si="0"/>
        <v>4.8901640954467647E-2</v>
      </c>
      <c r="G16" s="18">
        <f t="shared" si="1"/>
        <v>15</v>
      </c>
      <c r="H16" s="19">
        <v>198.90569948999999</v>
      </c>
      <c r="I16" s="20">
        <f t="shared" si="2"/>
        <v>6.8516156218686496E-3</v>
      </c>
      <c r="J16" s="19">
        <v>201.44532848484391</v>
      </c>
      <c r="K16" s="20">
        <f t="shared" si="3"/>
        <v>4.9466388364983162E-2</v>
      </c>
      <c r="L16" s="18">
        <f t="shared" si="4"/>
        <v>10</v>
      </c>
      <c r="M16" s="20">
        <v>1.5756095259005631E-3</v>
      </c>
      <c r="N16" s="18" t="s">
        <v>675</v>
      </c>
    </row>
    <row r="17" spans="1:14">
      <c r="A17" s="18" t="s">
        <v>94</v>
      </c>
      <c r="B17" s="18">
        <v>496</v>
      </c>
      <c r="C17" s="18">
        <v>324</v>
      </c>
      <c r="D17" s="19">
        <v>1692.08456987</v>
      </c>
      <c r="E17" s="19">
        <v>35353.110495242399</v>
      </c>
      <c r="F17" s="20">
        <f t="shared" si="0"/>
        <v>4.7862395873135691E-2</v>
      </c>
      <c r="G17" s="18">
        <f t="shared" si="1"/>
        <v>16</v>
      </c>
      <c r="H17" s="19">
        <v>2232.4465477200001</v>
      </c>
      <c r="I17" s="20">
        <f t="shared" si="2"/>
        <v>7.6900087230100167E-2</v>
      </c>
      <c r="J17" s="19">
        <v>2264.8775281509429</v>
      </c>
      <c r="K17" s="20">
        <f t="shared" si="3"/>
        <v>6.4064448542815941E-2</v>
      </c>
      <c r="L17" s="18">
        <f t="shared" si="4"/>
        <v>5</v>
      </c>
      <c r="M17" s="20">
        <v>6.9831216448330694E-2</v>
      </c>
      <c r="N17" s="18" t="s">
        <v>675</v>
      </c>
    </row>
    <row r="18" spans="1:14">
      <c r="A18" s="18" t="s">
        <v>97</v>
      </c>
      <c r="B18" s="18">
        <v>638</v>
      </c>
      <c r="C18" s="18">
        <v>409</v>
      </c>
      <c r="D18" s="19">
        <v>1880.98023706</v>
      </c>
      <c r="E18" s="19">
        <v>39778.747301755997</v>
      </c>
      <c r="F18" s="20">
        <f t="shared" si="0"/>
        <v>4.7286060136362461E-2</v>
      </c>
      <c r="G18" s="18">
        <f t="shared" si="1"/>
        <v>17</v>
      </c>
      <c r="H18" s="19">
        <v>2851.8950140400002</v>
      </c>
      <c r="I18" s="20">
        <f t="shared" si="2"/>
        <v>9.8237951351957911E-2</v>
      </c>
      <c r="J18" s="19">
        <v>2888.308228242955</v>
      </c>
      <c r="K18" s="20">
        <f t="shared" si="3"/>
        <v>7.2609330965921426E-2</v>
      </c>
      <c r="L18" s="18">
        <f t="shared" si="4"/>
        <v>2</v>
      </c>
      <c r="M18" s="20">
        <v>6.0584496038022177E-2</v>
      </c>
      <c r="N18" s="18" t="s">
        <v>675</v>
      </c>
    </row>
    <row r="19" spans="1:14">
      <c r="A19" s="18" t="s">
        <v>401</v>
      </c>
      <c r="B19" s="18">
        <v>100</v>
      </c>
      <c r="C19" s="18">
        <v>56</v>
      </c>
      <c r="D19" s="19">
        <v>272.65355661000001</v>
      </c>
      <c r="E19" s="19">
        <v>6026.9906102348004</v>
      </c>
      <c r="F19" s="20">
        <f t="shared" si="0"/>
        <v>4.5238755830644628E-2</v>
      </c>
      <c r="G19" s="18">
        <f t="shared" si="1"/>
        <v>18</v>
      </c>
      <c r="H19" s="19">
        <v>155.63360591</v>
      </c>
      <c r="I19" s="20">
        <f t="shared" si="2"/>
        <v>5.3610411781805957E-3</v>
      </c>
      <c r="J19" s="19">
        <v>155.50910355129781</v>
      </c>
      <c r="K19" s="20">
        <f t="shared" si="3"/>
        <v>2.5802114787970353E-2</v>
      </c>
      <c r="L19" s="18">
        <f t="shared" si="4"/>
        <v>25</v>
      </c>
      <c r="M19" s="20">
        <v>1.0774171600760791E-2</v>
      </c>
      <c r="N19" s="18" t="s">
        <v>675</v>
      </c>
    </row>
    <row r="20" spans="1:14">
      <c r="A20" s="18" t="s">
        <v>644</v>
      </c>
      <c r="B20" s="18">
        <v>227</v>
      </c>
      <c r="C20" s="18">
        <v>151</v>
      </c>
      <c r="D20" s="19">
        <v>736.26821356999994</v>
      </c>
      <c r="E20" s="19">
        <v>17142.653312026501</v>
      </c>
      <c r="F20" s="20">
        <f t="shared" si="0"/>
        <v>4.2949489800010586E-2</v>
      </c>
      <c r="G20" s="18">
        <f t="shared" si="1"/>
        <v>19</v>
      </c>
      <c r="H20" s="19">
        <v>826.65246440999999</v>
      </c>
      <c r="I20" s="20">
        <f t="shared" si="2"/>
        <v>2.847532752218861E-2</v>
      </c>
      <c r="J20" s="19">
        <v>830.13513149313519</v>
      </c>
      <c r="K20" s="20">
        <f t="shared" si="3"/>
        <v>4.8425125118219031E-2</v>
      </c>
      <c r="L20" s="18">
        <f t="shared" si="4"/>
        <v>14</v>
      </c>
      <c r="M20" s="20">
        <v>6.4981789060722106E-3</v>
      </c>
      <c r="N20" s="18" t="s">
        <v>675</v>
      </c>
    </row>
    <row r="21" spans="1:14">
      <c r="A21" s="18" t="s">
        <v>495</v>
      </c>
      <c r="B21" s="18">
        <v>56</v>
      </c>
      <c r="C21" s="18">
        <v>19</v>
      </c>
      <c r="D21" s="19">
        <v>96.389295970000006</v>
      </c>
      <c r="E21" s="19">
        <v>2292.6388978994</v>
      </c>
      <c r="F21" s="20">
        <f t="shared" si="0"/>
        <v>4.2042947128880792E-2</v>
      </c>
      <c r="G21" s="18">
        <f t="shared" si="1"/>
        <v>20</v>
      </c>
      <c r="H21" s="19">
        <v>71.524207539999992</v>
      </c>
      <c r="I21" s="20">
        <f t="shared" si="2"/>
        <v>2.4637623707081209E-3</v>
      </c>
      <c r="J21" s="19">
        <v>71.454230394051933</v>
      </c>
      <c r="K21" s="20">
        <f t="shared" si="3"/>
        <v>3.1166805404689295E-2</v>
      </c>
      <c r="L21" s="18">
        <f t="shared" si="4"/>
        <v>23</v>
      </c>
      <c r="M21" s="20">
        <v>4.1456310789694919E-3</v>
      </c>
      <c r="N21" s="18" t="s">
        <v>675</v>
      </c>
    </row>
    <row r="22" spans="1:14">
      <c r="A22" s="18" t="s">
        <v>89</v>
      </c>
      <c r="B22" s="18">
        <v>303</v>
      </c>
      <c r="C22" s="18">
        <v>223</v>
      </c>
      <c r="D22" s="19">
        <v>1916.35394956</v>
      </c>
      <c r="E22" s="19">
        <v>46433.312277413701</v>
      </c>
      <c r="F22" s="20">
        <f t="shared" si="0"/>
        <v>4.1271101620122014E-2</v>
      </c>
      <c r="G22" s="18">
        <f t="shared" si="1"/>
        <v>21</v>
      </c>
      <c r="H22" s="19">
        <v>1930.5983548199999</v>
      </c>
      <c r="I22" s="20">
        <f t="shared" si="2"/>
        <v>6.6502457603552237E-2</v>
      </c>
      <c r="J22" s="19">
        <v>1941.8990109599461</v>
      </c>
      <c r="K22" s="20">
        <f t="shared" si="3"/>
        <v>4.1821246766936618E-2</v>
      </c>
      <c r="L22" s="18">
        <f t="shared" si="4"/>
        <v>17</v>
      </c>
      <c r="M22" s="20">
        <v>0.10178968172447631</v>
      </c>
      <c r="N22" s="18" t="s">
        <v>675</v>
      </c>
    </row>
    <row r="23" spans="1:14">
      <c r="A23" s="18" t="s">
        <v>404</v>
      </c>
      <c r="B23" s="18">
        <v>120</v>
      </c>
      <c r="C23" s="18">
        <v>84</v>
      </c>
      <c r="D23" s="19">
        <v>444.30301811999999</v>
      </c>
      <c r="E23" s="19">
        <v>11219.854072226501</v>
      </c>
      <c r="F23" s="20">
        <f t="shared" si="0"/>
        <v>3.9599714511423335E-2</v>
      </c>
      <c r="G23" s="18">
        <f t="shared" si="1"/>
        <v>22</v>
      </c>
      <c r="H23" s="19">
        <v>259.65170916</v>
      </c>
      <c r="I23" s="20">
        <f t="shared" si="2"/>
        <v>8.9441062336928778E-3</v>
      </c>
      <c r="J23" s="19">
        <v>260.20098934519888</v>
      </c>
      <c r="K23" s="20">
        <f t="shared" si="3"/>
        <v>2.3191120639376003E-2</v>
      </c>
      <c r="L23" s="18">
        <f t="shared" si="4"/>
        <v>26</v>
      </c>
      <c r="M23" s="20">
        <v>1.553629228806153E-2</v>
      </c>
      <c r="N23" s="18" t="s">
        <v>675</v>
      </c>
    </row>
    <row r="24" spans="1:14">
      <c r="A24" s="18" t="s">
        <v>419</v>
      </c>
      <c r="B24" s="18">
        <v>50</v>
      </c>
      <c r="C24" s="18">
        <v>33</v>
      </c>
      <c r="D24" s="19">
        <v>236.87589270999999</v>
      </c>
      <c r="E24" s="19">
        <v>6388.9218866543997</v>
      </c>
      <c r="F24" s="20">
        <f t="shared" si="0"/>
        <v>3.70760351922289E-2</v>
      </c>
      <c r="G24" s="18">
        <f t="shared" si="1"/>
        <v>23</v>
      </c>
      <c r="H24" s="19">
        <v>169.25693190000001</v>
      </c>
      <c r="I24" s="20">
        <f t="shared" si="2"/>
        <v>5.8303177922455736E-3</v>
      </c>
      <c r="J24" s="19">
        <v>170.055022924979</v>
      </c>
      <c r="K24" s="20">
        <f t="shared" si="3"/>
        <v>2.6617170461921146E-2</v>
      </c>
      <c r="L24" s="18">
        <f t="shared" si="4"/>
        <v>24</v>
      </c>
      <c r="M24" s="20">
        <v>1.271308751283211E-2</v>
      </c>
      <c r="N24" s="18" t="s">
        <v>675</v>
      </c>
    </row>
    <row r="25" spans="1:14">
      <c r="A25" s="18" t="s">
        <v>101</v>
      </c>
      <c r="B25" s="18">
        <v>84</v>
      </c>
      <c r="C25" s="18">
        <v>42</v>
      </c>
      <c r="D25" s="19">
        <v>182.66614543</v>
      </c>
      <c r="E25" s="19">
        <v>5001.5103940822</v>
      </c>
      <c r="F25" s="20">
        <f t="shared" si="0"/>
        <v>3.652219650410625E-2</v>
      </c>
      <c r="G25" s="18">
        <f t="shared" si="1"/>
        <v>24</v>
      </c>
      <c r="H25" s="19">
        <v>345.10200192999997</v>
      </c>
      <c r="I25" s="20">
        <f t="shared" si="2"/>
        <v>1.1887574230524292E-2</v>
      </c>
      <c r="J25" s="19">
        <v>352.10156322770098</v>
      </c>
      <c r="K25" s="20">
        <f t="shared" si="3"/>
        <v>7.039904658486934E-2</v>
      </c>
      <c r="L25" s="18">
        <f t="shared" si="4"/>
        <v>3</v>
      </c>
      <c r="M25" s="20">
        <v>7.468102597242691E-3</v>
      </c>
      <c r="N25" s="18" t="s">
        <v>675</v>
      </c>
    </row>
    <row r="26" spans="1:14">
      <c r="A26" s="18" t="s">
        <v>619</v>
      </c>
      <c r="B26" s="18">
        <v>164</v>
      </c>
      <c r="C26" s="18">
        <v>68</v>
      </c>
      <c r="D26" s="19">
        <v>160.90740801999999</v>
      </c>
      <c r="E26" s="19">
        <v>4912.9413673442004</v>
      </c>
      <c r="F26" s="20">
        <f t="shared" si="0"/>
        <v>3.2751746049634226E-2</v>
      </c>
      <c r="G26" s="18">
        <f t="shared" si="1"/>
        <v>25</v>
      </c>
      <c r="H26" s="19">
        <v>276.23754936</v>
      </c>
      <c r="I26" s="20">
        <f t="shared" si="2"/>
        <v>9.51543124905198E-3</v>
      </c>
      <c r="J26" s="19">
        <v>277.84950483913371</v>
      </c>
      <c r="K26" s="20">
        <f t="shared" si="3"/>
        <v>5.6554614448682386E-2</v>
      </c>
      <c r="L26" s="18">
        <f t="shared" si="4"/>
        <v>8</v>
      </c>
      <c r="M26" s="20">
        <v>5.6455276609084512E-3</v>
      </c>
      <c r="N26" s="18" t="s">
        <v>675</v>
      </c>
    </row>
    <row r="27" spans="1:14">
      <c r="A27" s="18" t="s">
        <v>310</v>
      </c>
      <c r="B27" s="18">
        <v>80</v>
      </c>
      <c r="C27" s="18">
        <v>41</v>
      </c>
      <c r="D27" s="19">
        <v>335.93669337</v>
      </c>
      <c r="E27" s="19">
        <v>10510.813442713899</v>
      </c>
      <c r="F27" s="20">
        <f t="shared" si="0"/>
        <v>3.1961055650062124E-2</v>
      </c>
      <c r="G27" s="18">
        <f t="shared" si="1"/>
        <v>26</v>
      </c>
      <c r="H27" s="19">
        <v>361.57602673000002</v>
      </c>
      <c r="I27" s="20">
        <f t="shared" si="2"/>
        <v>1.2455047590835953E-2</v>
      </c>
      <c r="J27" s="19">
        <v>364.48971843150588</v>
      </c>
      <c r="K27" s="20">
        <f t="shared" si="3"/>
        <v>3.467759373887188E-2</v>
      </c>
      <c r="L27" s="18">
        <f t="shared" si="4"/>
        <v>21</v>
      </c>
      <c r="M27" s="20">
        <v>1.8291751237874319E-2</v>
      </c>
      <c r="N27" s="18" t="s">
        <v>675</v>
      </c>
    </row>
    <row r="28" spans="1:14">
      <c r="A28" s="18" t="s">
        <v>100</v>
      </c>
      <c r="B28" s="18">
        <v>125</v>
      </c>
      <c r="C28" s="18">
        <v>68</v>
      </c>
      <c r="D28" s="19">
        <v>530.13878471999999</v>
      </c>
      <c r="E28" s="19">
        <v>17300.5972076816</v>
      </c>
      <c r="F28" s="20">
        <f t="shared" si="0"/>
        <v>3.0642802578203152E-2</v>
      </c>
      <c r="G28" s="18">
        <f t="shared" si="1"/>
        <v>27</v>
      </c>
      <c r="H28" s="19">
        <v>316.61263680000002</v>
      </c>
      <c r="I28" s="20">
        <f t="shared" si="2"/>
        <v>1.0906213818618945E-2</v>
      </c>
      <c r="J28" s="19">
        <v>315.88657495255751</v>
      </c>
      <c r="K28" s="20">
        <f t="shared" si="3"/>
        <v>1.8258709289659749E-2</v>
      </c>
      <c r="L28" s="18">
        <f t="shared" si="4"/>
        <v>29</v>
      </c>
      <c r="M28" s="20">
        <v>4.2791210562323503E-2</v>
      </c>
      <c r="N28" s="18" t="s">
        <v>675</v>
      </c>
    </row>
    <row r="29" spans="1:14">
      <c r="A29" s="18" t="s">
        <v>358</v>
      </c>
      <c r="B29" s="18">
        <v>42</v>
      </c>
      <c r="C29" s="18">
        <v>38</v>
      </c>
      <c r="D29" s="19">
        <v>795.24657123999998</v>
      </c>
      <c r="E29" s="19">
        <v>27931.241971115702</v>
      </c>
      <c r="F29" s="20">
        <f t="shared" si="0"/>
        <v>2.8471579318326824E-2</v>
      </c>
      <c r="G29" s="18">
        <f t="shared" si="1"/>
        <v>28</v>
      </c>
      <c r="H29" s="19">
        <v>234.03872820000001</v>
      </c>
      <c r="I29" s="20">
        <f t="shared" si="2"/>
        <v>8.0618273401361698E-3</v>
      </c>
      <c r="J29" s="19">
        <v>234.0858888584855</v>
      </c>
      <c r="K29" s="20">
        <f t="shared" si="3"/>
        <v>8.3807905534798183E-3</v>
      </c>
      <c r="L29" s="18">
        <f t="shared" si="4"/>
        <v>30</v>
      </c>
      <c r="M29" s="20">
        <v>2.1246591976196431E-2</v>
      </c>
      <c r="N29" s="18" t="s">
        <v>675</v>
      </c>
    </row>
    <row r="30" spans="1:14">
      <c r="A30" s="18" t="s">
        <v>648</v>
      </c>
      <c r="B30" s="18">
        <v>99</v>
      </c>
      <c r="C30" s="18">
        <v>36</v>
      </c>
      <c r="D30" s="19">
        <v>72.426161219999997</v>
      </c>
      <c r="E30" s="19">
        <v>2579.8367678257</v>
      </c>
      <c r="F30" s="20">
        <f t="shared" si="0"/>
        <v>2.807393170112896E-2</v>
      </c>
      <c r="G30" s="18">
        <f t="shared" si="1"/>
        <v>29</v>
      </c>
      <c r="H30" s="19">
        <v>129.57540940999999</v>
      </c>
      <c r="I30" s="20">
        <f t="shared" si="2"/>
        <v>4.4634261441473489E-3</v>
      </c>
      <c r="J30" s="19">
        <v>131.71204657752889</v>
      </c>
      <c r="K30" s="20">
        <f t="shared" si="3"/>
        <v>5.1054410969007355E-2</v>
      </c>
      <c r="L30" s="18">
        <f t="shared" si="4"/>
        <v>9</v>
      </c>
      <c r="M30" s="20">
        <v>1.729420784774771E-3</v>
      </c>
      <c r="N30" s="18" t="s">
        <v>675</v>
      </c>
    </row>
    <row r="31" spans="1:14">
      <c r="A31" s="18" t="s">
        <v>645</v>
      </c>
      <c r="B31" s="18">
        <v>36</v>
      </c>
      <c r="C31" s="18">
        <v>30</v>
      </c>
      <c r="D31" s="19">
        <v>123.01915271</v>
      </c>
      <c r="E31" s="19">
        <v>4864.6089315204999</v>
      </c>
      <c r="F31" s="20">
        <f t="shared" si="0"/>
        <v>2.528860067515205E-2</v>
      </c>
      <c r="G31" s="18">
        <f t="shared" si="1"/>
        <v>30</v>
      </c>
      <c r="H31" s="19">
        <v>104.22139357</v>
      </c>
      <c r="I31" s="20">
        <f t="shared" si="2"/>
        <v>3.5900677061947816E-3</v>
      </c>
      <c r="J31" s="19">
        <v>104.2987265646839</v>
      </c>
      <c r="K31" s="20">
        <f t="shared" si="3"/>
        <v>2.1440310625767796E-2</v>
      </c>
      <c r="L31" s="18">
        <f t="shared" si="4"/>
        <v>27</v>
      </c>
      <c r="M31" s="20">
        <v>6.3401909127614019E-3</v>
      </c>
      <c r="N31" s="18" t="s">
        <v>675</v>
      </c>
    </row>
    <row r="32" spans="1:14">
      <c r="A32" s="21" t="s">
        <v>747</v>
      </c>
      <c r="B32" s="21">
        <f>SUM(B2:B31)</f>
        <v>5191</v>
      </c>
      <c r="C32" s="21">
        <f>SUM(C2:C31)</f>
        <v>3469</v>
      </c>
      <c r="D32" s="22">
        <f>SUM(D2:D31)</f>
        <v>27460.362914469999</v>
      </c>
      <c r="E32" s="22">
        <f>SUM(E2:E31)</f>
        <v>559429.17390513502</v>
      </c>
      <c r="F32" s="23">
        <f>D32/E32</f>
        <v>4.9086397698534359E-2</v>
      </c>
      <c r="G32" s="21"/>
      <c r="H32" s="22">
        <f>SUM(H2:H31)</f>
        <v>29030.481344449996</v>
      </c>
      <c r="I32" s="23">
        <f>SUM(I2:I31)</f>
        <v>1</v>
      </c>
      <c r="J32" s="22">
        <f>SUM(J2:J31)</f>
        <v>29415.229610337301</v>
      </c>
      <c r="K32" s="23">
        <f>J32/E32</f>
        <v>5.2580793034089024E-2</v>
      </c>
      <c r="L32" s="21"/>
      <c r="M32" s="23">
        <f>SUM(M2:M31)</f>
        <v>0.99581468259263928</v>
      </c>
      <c r="N32" s="21"/>
    </row>
  </sheetData>
  <autoFilter ref="A1:N32" xr:uid="{00000000-0009-0000-0000-00000E000000}"/>
  <phoneticPr fontId="4" type="noConversion"/>
  <conditionalFormatting sqref="F2:F3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2:K31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33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4"/>
  <cols>
    <col min="1" max="1" width="20" customWidth="1"/>
    <col min="2" max="2" width="10" customWidth="1"/>
    <col min="3" max="3" width="12" customWidth="1"/>
    <col min="4" max="4" width="17" customWidth="1"/>
    <col min="5" max="5" width="21" customWidth="1"/>
    <col min="6" max="6" width="22" customWidth="1"/>
    <col min="7" max="7" width="14" customWidth="1"/>
    <col min="8" max="8" width="16" customWidth="1"/>
    <col min="9" max="9" width="17" customWidth="1"/>
    <col min="10" max="10" width="19" customWidth="1"/>
    <col min="11" max="11" width="22" customWidth="1"/>
    <col min="12" max="12" width="13" customWidth="1"/>
    <col min="13" max="13" width="20" customWidth="1"/>
    <col min="14" max="14" width="13" customWidth="1"/>
  </cols>
  <sheetData>
    <row r="1" spans="1:14" ht="33" customHeight="1">
      <c r="A1" s="17" t="s">
        <v>78</v>
      </c>
      <c r="B1" s="17" t="s">
        <v>217</v>
      </c>
      <c r="C1" s="17" t="s">
        <v>737</v>
      </c>
      <c r="D1" s="17" t="s">
        <v>738</v>
      </c>
      <c r="E1" s="17" t="s">
        <v>739</v>
      </c>
      <c r="F1" s="17" t="s">
        <v>134</v>
      </c>
      <c r="G1" s="17" t="s">
        <v>740</v>
      </c>
      <c r="H1" s="17" t="s">
        <v>741</v>
      </c>
      <c r="I1" s="17" t="s">
        <v>742</v>
      </c>
      <c r="J1" s="17" t="s">
        <v>743</v>
      </c>
      <c r="K1" s="17" t="s">
        <v>163</v>
      </c>
      <c r="L1" s="17" t="s">
        <v>744</v>
      </c>
      <c r="M1" s="17" t="s">
        <v>745</v>
      </c>
      <c r="N1" s="17" t="s">
        <v>746</v>
      </c>
    </row>
    <row r="2" spans="1:14">
      <c r="A2" s="18" t="s">
        <v>651</v>
      </c>
      <c r="B2" s="18">
        <v>16</v>
      </c>
      <c r="C2" s="18">
        <v>10</v>
      </c>
      <c r="D2" s="19">
        <v>42.420031510000001</v>
      </c>
      <c r="E2" s="19">
        <v>435.34564778169999</v>
      </c>
      <c r="F2" s="20">
        <f t="shared" ref="F2:F32" si="0">IFERROR(D2/E2,0)</f>
        <v>9.7439888801348781E-2</v>
      </c>
      <c r="G2" s="18">
        <f t="shared" ref="G2:G31" si="1">RANK(F2,$F$2:$F$31,0)</f>
        <v>1</v>
      </c>
      <c r="H2" s="19">
        <v>7.8124283800000001</v>
      </c>
      <c r="I2" s="20">
        <f t="shared" ref="I2:I32" si="2">IFERROR(H2/SUM($H$2:$H$32),0)</f>
        <v>8.9274278824452464E-4</v>
      </c>
      <c r="J2" s="19">
        <v>7.8347109770302037</v>
      </c>
      <c r="K2" s="20">
        <f t="shared" ref="K2:K32" si="3">IFERROR(J2/E2,0)</f>
        <v>1.7996529922722108E-2</v>
      </c>
      <c r="L2" s="18">
        <f t="shared" ref="L2:L31" si="4">RANK(K2,$K$2:$K$31,0)</f>
        <v>20</v>
      </c>
      <c r="M2" s="20">
        <v>1.6039366857070251E-4</v>
      </c>
      <c r="N2" s="18" t="s">
        <v>677</v>
      </c>
    </row>
    <row r="3" spans="1:14">
      <c r="A3" s="18" t="s">
        <v>86</v>
      </c>
      <c r="B3" s="18">
        <v>117</v>
      </c>
      <c r="C3" s="18">
        <v>70</v>
      </c>
      <c r="D3" s="19">
        <v>418.14857645000001</v>
      </c>
      <c r="E3" s="19">
        <v>6709.4978107078005</v>
      </c>
      <c r="F3" s="20">
        <f t="shared" si="0"/>
        <v>6.2321888798095984E-2</v>
      </c>
      <c r="G3" s="18">
        <f t="shared" si="1"/>
        <v>2</v>
      </c>
      <c r="H3" s="19">
        <v>134.81688488</v>
      </c>
      <c r="I3" s="20">
        <f t="shared" si="2"/>
        <v>1.5405811849530491E-2</v>
      </c>
      <c r="J3" s="19">
        <v>136.06971433574299</v>
      </c>
      <c r="K3" s="20">
        <f t="shared" si="3"/>
        <v>2.0280163758096326E-2</v>
      </c>
      <c r="L3" s="18">
        <f t="shared" si="4"/>
        <v>18</v>
      </c>
      <c r="M3" s="20">
        <v>6.3232832418477214E-3</v>
      </c>
      <c r="N3" s="18" t="s">
        <v>677</v>
      </c>
    </row>
    <row r="4" spans="1:14">
      <c r="A4" s="18" t="s">
        <v>401</v>
      </c>
      <c r="B4" s="18">
        <v>86</v>
      </c>
      <c r="C4" s="18">
        <v>44</v>
      </c>
      <c r="D4" s="19">
        <v>464.96936032999997</v>
      </c>
      <c r="E4" s="19">
        <v>7481.0571356596001</v>
      </c>
      <c r="F4" s="20">
        <f t="shared" si="0"/>
        <v>6.215289522568309E-2</v>
      </c>
      <c r="G4" s="18">
        <f t="shared" si="1"/>
        <v>3</v>
      </c>
      <c r="H4" s="19">
        <v>254.04101030000001</v>
      </c>
      <c r="I4" s="20">
        <f t="shared" si="2"/>
        <v>2.9029805949232653E-2</v>
      </c>
      <c r="J4" s="19">
        <v>255.9919829564333</v>
      </c>
      <c r="K4" s="20">
        <f t="shared" si="3"/>
        <v>3.4218691063888348E-2</v>
      </c>
      <c r="L4" s="18">
        <f t="shared" si="4"/>
        <v>2</v>
      </c>
      <c r="M4" s="20">
        <v>1.185969066471728E-2</v>
      </c>
      <c r="N4" s="18" t="s">
        <v>677</v>
      </c>
    </row>
    <row r="5" spans="1:14">
      <c r="A5" s="18" t="s">
        <v>649</v>
      </c>
      <c r="B5" s="18">
        <v>113</v>
      </c>
      <c r="C5" s="18">
        <v>40</v>
      </c>
      <c r="D5" s="19">
        <v>204.48745285999999</v>
      </c>
      <c r="E5" s="19">
        <v>3472.8610551900001</v>
      </c>
      <c r="F5" s="20">
        <f t="shared" si="0"/>
        <v>5.8881553166201313E-2</v>
      </c>
      <c r="G5" s="18">
        <f t="shared" si="1"/>
        <v>4</v>
      </c>
      <c r="H5" s="19">
        <v>103.31188081000001</v>
      </c>
      <c r="I5" s="20">
        <f t="shared" si="2"/>
        <v>1.1805668103047033E-2</v>
      </c>
      <c r="J5" s="19">
        <v>103.0475375713053</v>
      </c>
      <c r="K5" s="20">
        <f t="shared" si="3"/>
        <v>2.9672231607799689E-2</v>
      </c>
      <c r="L5" s="18">
        <f t="shared" si="4"/>
        <v>9</v>
      </c>
      <c r="M5" s="20">
        <v>2.4236731123488892E-3</v>
      </c>
      <c r="N5" s="18" t="s">
        <v>677</v>
      </c>
    </row>
    <row r="6" spans="1:14">
      <c r="A6" s="18" t="s">
        <v>518</v>
      </c>
      <c r="B6" s="18">
        <v>126</v>
      </c>
      <c r="C6" s="18">
        <v>76</v>
      </c>
      <c r="D6" s="19">
        <v>507.14580792999999</v>
      </c>
      <c r="E6" s="19">
        <v>8706.9912118494995</v>
      </c>
      <c r="F6" s="20">
        <f t="shared" si="0"/>
        <v>5.8245815987480985E-2</v>
      </c>
      <c r="G6" s="18">
        <f t="shared" si="1"/>
        <v>5</v>
      </c>
      <c r="H6" s="19">
        <v>106.62979093</v>
      </c>
      <c r="I6" s="20">
        <f t="shared" si="2"/>
        <v>1.2184812741256634E-2</v>
      </c>
      <c r="J6" s="19">
        <v>106.46358927177241</v>
      </c>
      <c r="K6" s="20">
        <f t="shared" si="3"/>
        <v>1.2227368407916182E-2</v>
      </c>
      <c r="L6" s="18">
        <f t="shared" si="4"/>
        <v>28</v>
      </c>
      <c r="M6" s="20">
        <v>1.8714296741554708E-2</v>
      </c>
      <c r="N6" s="18" t="s">
        <v>677</v>
      </c>
    </row>
    <row r="7" spans="1:14">
      <c r="A7" s="18" t="s">
        <v>650</v>
      </c>
      <c r="B7" s="18">
        <v>55</v>
      </c>
      <c r="C7" s="18">
        <v>21</v>
      </c>
      <c r="D7" s="19">
        <v>85.719530149999997</v>
      </c>
      <c r="E7" s="19">
        <v>1477.0412087513</v>
      </c>
      <c r="F7" s="20">
        <f t="shared" si="0"/>
        <v>5.8034623301043732E-2</v>
      </c>
      <c r="G7" s="18">
        <f t="shared" si="1"/>
        <v>6</v>
      </c>
      <c r="H7" s="19">
        <v>24.07610803</v>
      </c>
      <c r="I7" s="20">
        <f t="shared" si="2"/>
        <v>2.7512280135333017E-3</v>
      </c>
      <c r="J7" s="19">
        <v>24.058495025510489</v>
      </c>
      <c r="K7" s="20">
        <f t="shared" si="3"/>
        <v>1.6288303185426824E-2</v>
      </c>
      <c r="L7" s="18">
        <f t="shared" si="4"/>
        <v>23</v>
      </c>
      <c r="M7" s="20">
        <v>1.095494827811791E-5</v>
      </c>
      <c r="N7" s="18" t="s">
        <v>677</v>
      </c>
    </row>
    <row r="8" spans="1:14">
      <c r="A8" s="18" t="s">
        <v>333</v>
      </c>
      <c r="B8" s="18">
        <v>69</v>
      </c>
      <c r="C8" s="18">
        <v>61</v>
      </c>
      <c r="D8" s="19">
        <v>1387.2989401100001</v>
      </c>
      <c r="E8" s="19">
        <v>24441.6489592875</v>
      </c>
      <c r="F8" s="20">
        <f t="shared" si="0"/>
        <v>5.6759629533213021E-2</v>
      </c>
      <c r="G8" s="18">
        <f t="shared" si="1"/>
        <v>7</v>
      </c>
      <c r="H8" s="19">
        <v>331.21343686</v>
      </c>
      <c r="I8" s="20">
        <f t="shared" si="2"/>
        <v>3.7848463082671896E-2</v>
      </c>
      <c r="J8" s="19">
        <v>331.52256266245797</v>
      </c>
      <c r="K8" s="20">
        <f t="shared" si="3"/>
        <v>1.3563837825126926E-2</v>
      </c>
      <c r="L8" s="18">
        <f t="shared" si="4"/>
        <v>27</v>
      </c>
      <c r="M8" s="20">
        <v>3.0372746998765469E-2</v>
      </c>
      <c r="N8" s="18" t="s">
        <v>677</v>
      </c>
    </row>
    <row r="9" spans="1:14">
      <c r="A9" s="18" t="s">
        <v>645</v>
      </c>
      <c r="B9" s="18">
        <v>36</v>
      </c>
      <c r="C9" s="18">
        <v>27</v>
      </c>
      <c r="D9" s="19">
        <v>129.81790028</v>
      </c>
      <c r="E9" s="19">
        <v>2315.0429288549999</v>
      </c>
      <c r="F9" s="20">
        <f t="shared" si="0"/>
        <v>5.6075806915687219E-2</v>
      </c>
      <c r="G9" s="18">
        <f t="shared" si="1"/>
        <v>8</v>
      </c>
      <c r="H9" s="19">
        <v>77.820641989999999</v>
      </c>
      <c r="I9" s="20">
        <f t="shared" si="2"/>
        <v>8.8927300877389339E-3</v>
      </c>
      <c r="J9" s="19">
        <v>77.554401535032909</v>
      </c>
      <c r="K9" s="20">
        <f t="shared" si="3"/>
        <v>3.3500200177018158E-2</v>
      </c>
      <c r="L9" s="18">
        <f t="shared" si="4"/>
        <v>3</v>
      </c>
      <c r="M9" s="20">
        <v>1.9164889595300839E-3</v>
      </c>
      <c r="N9" s="18" t="s">
        <v>677</v>
      </c>
    </row>
    <row r="10" spans="1:14">
      <c r="A10" s="18" t="s">
        <v>363</v>
      </c>
      <c r="B10" s="18">
        <v>262</v>
      </c>
      <c r="C10" s="18">
        <v>144</v>
      </c>
      <c r="D10" s="19">
        <v>1031.85895282</v>
      </c>
      <c r="E10" s="19">
        <v>18626.902796443199</v>
      </c>
      <c r="F10" s="20">
        <f t="shared" si="0"/>
        <v>5.5396163500516744E-2</v>
      </c>
      <c r="G10" s="18">
        <f t="shared" si="1"/>
        <v>9</v>
      </c>
      <c r="H10" s="19">
        <v>444.51331420000002</v>
      </c>
      <c r="I10" s="20">
        <f t="shared" si="2"/>
        <v>5.0795480768391056E-2</v>
      </c>
      <c r="J10" s="19">
        <v>446.5653913932008</v>
      </c>
      <c r="K10" s="20">
        <f t="shared" si="3"/>
        <v>2.3974216018267529E-2</v>
      </c>
      <c r="L10" s="18">
        <f t="shared" si="4"/>
        <v>15</v>
      </c>
      <c r="M10" s="20">
        <v>4.1675441727375431E-2</v>
      </c>
      <c r="N10" s="18" t="s">
        <v>677</v>
      </c>
    </row>
    <row r="11" spans="1:14">
      <c r="A11" s="18" t="s">
        <v>98</v>
      </c>
      <c r="B11" s="18">
        <v>111</v>
      </c>
      <c r="C11" s="18">
        <v>61</v>
      </c>
      <c r="D11" s="19">
        <v>567.19691580999995</v>
      </c>
      <c r="E11" s="19">
        <v>10866.2651161453</v>
      </c>
      <c r="F11" s="20">
        <f t="shared" si="0"/>
        <v>5.219796404260818E-2</v>
      </c>
      <c r="G11" s="18">
        <f t="shared" si="1"/>
        <v>10</v>
      </c>
      <c r="H11" s="19">
        <v>561.65983127999993</v>
      </c>
      <c r="I11" s="20">
        <f t="shared" si="2"/>
        <v>6.4182062149266889E-2</v>
      </c>
      <c r="J11" s="19">
        <v>569.28678519924188</v>
      </c>
      <c r="K11" s="20">
        <f t="shared" si="3"/>
        <v>5.2390290418497611E-2</v>
      </c>
      <c r="L11" s="18">
        <f t="shared" si="4"/>
        <v>1</v>
      </c>
      <c r="M11" s="20">
        <v>2.8136993184029829E-2</v>
      </c>
      <c r="N11" s="18" t="s">
        <v>677</v>
      </c>
    </row>
    <row r="12" spans="1:14">
      <c r="A12" s="18" t="s">
        <v>438</v>
      </c>
      <c r="B12" s="18">
        <v>86</v>
      </c>
      <c r="C12" s="18">
        <v>59</v>
      </c>
      <c r="D12" s="19">
        <v>417.18503206999998</v>
      </c>
      <c r="E12" s="19">
        <v>8266.0681430573004</v>
      </c>
      <c r="F12" s="20">
        <f t="shared" si="0"/>
        <v>5.0469585400211722E-2</v>
      </c>
      <c r="G12" s="18">
        <f t="shared" si="1"/>
        <v>11</v>
      </c>
      <c r="H12" s="19">
        <v>259.95821467000002</v>
      </c>
      <c r="I12" s="20">
        <f t="shared" si="2"/>
        <v>2.9705977463509819E-2</v>
      </c>
      <c r="J12" s="19">
        <v>260.8697750831268</v>
      </c>
      <c r="K12" s="20">
        <f t="shared" si="3"/>
        <v>3.1559112575454899E-2</v>
      </c>
      <c r="L12" s="18">
        <f t="shared" si="4"/>
        <v>6</v>
      </c>
      <c r="M12" s="20">
        <v>2.7645409478462779E-2</v>
      </c>
      <c r="N12" s="18" t="s">
        <v>677</v>
      </c>
    </row>
    <row r="13" spans="1:14">
      <c r="A13" s="18" t="s">
        <v>647</v>
      </c>
      <c r="B13" s="18">
        <v>133</v>
      </c>
      <c r="C13" s="18">
        <v>44</v>
      </c>
      <c r="D13" s="19">
        <v>284.86234280999997</v>
      </c>
      <c r="E13" s="19">
        <v>5827.3691114127996</v>
      </c>
      <c r="F13" s="20">
        <f t="shared" si="0"/>
        <v>4.8883524857229674E-2</v>
      </c>
      <c r="G13" s="18">
        <f t="shared" si="1"/>
        <v>12</v>
      </c>
      <c r="H13" s="19">
        <v>101.4459628</v>
      </c>
      <c r="I13" s="20">
        <f t="shared" si="2"/>
        <v>1.1592445687959359E-2</v>
      </c>
      <c r="J13" s="19">
        <v>99.902803778918866</v>
      </c>
      <c r="K13" s="20">
        <f t="shared" si="3"/>
        <v>1.7143723328467555E-2</v>
      </c>
      <c r="L13" s="18">
        <f t="shared" si="4"/>
        <v>22</v>
      </c>
      <c r="M13" s="20">
        <v>2.569703107280713E-3</v>
      </c>
      <c r="N13" s="18" t="s">
        <v>677</v>
      </c>
    </row>
    <row r="14" spans="1:14">
      <c r="A14" s="18" t="s">
        <v>398</v>
      </c>
      <c r="B14" s="18">
        <v>146</v>
      </c>
      <c r="C14" s="18">
        <v>70</v>
      </c>
      <c r="D14" s="19">
        <v>351.52305919000003</v>
      </c>
      <c r="E14" s="19">
        <v>7495.3243312519999</v>
      </c>
      <c r="F14" s="20">
        <f t="shared" si="0"/>
        <v>4.6898979104121372E-2</v>
      </c>
      <c r="G14" s="18">
        <f t="shared" si="1"/>
        <v>13</v>
      </c>
      <c r="H14" s="19">
        <v>174.96292523</v>
      </c>
      <c r="I14" s="20">
        <f t="shared" si="2"/>
        <v>1.9993385169343271E-2</v>
      </c>
      <c r="J14" s="19">
        <v>175.13456038580429</v>
      </c>
      <c r="K14" s="20">
        <f t="shared" si="3"/>
        <v>2.3365841509429421E-2</v>
      </c>
      <c r="L14" s="18">
        <f t="shared" si="4"/>
        <v>17</v>
      </c>
      <c r="M14" s="20">
        <v>2.2333347296952799E-2</v>
      </c>
      <c r="N14" s="18" t="s">
        <v>677</v>
      </c>
    </row>
    <row r="15" spans="1:14">
      <c r="A15" s="18" t="s">
        <v>646</v>
      </c>
      <c r="B15" s="18">
        <v>52</v>
      </c>
      <c r="C15" s="18">
        <v>36</v>
      </c>
      <c r="D15" s="19">
        <v>164.61227564999999</v>
      </c>
      <c r="E15" s="19">
        <v>3597.5724698878998</v>
      </c>
      <c r="F15" s="20">
        <f t="shared" si="0"/>
        <v>4.5756486360684571E-2</v>
      </c>
      <c r="G15" s="18">
        <f t="shared" si="1"/>
        <v>14</v>
      </c>
      <c r="H15" s="19">
        <v>63.979438350000002</v>
      </c>
      <c r="I15" s="20">
        <f t="shared" si="2"/>
        <v>7.3110663425880488E-3</v>
      </c>
      <c r="J15" s="19">
        <v>64.327134941730961</v>
      </c>
      <c r="K15" s="20">
        <f t="shared" si="3"/>
        <v>1.7880705803748658E-2</v>
      </c>
      <c r="L15" s="18">
        <f t="shared" si="4"/>
        <v>21</v>
      </c>
      <c r="M15" s="20">
        <v>2.043314631739652E-3</v>
      </c>
      <c r="N15" s="18" t="s">
        <v>677</v>
      </c>
    </row>
    <row r="16" spans="1:14">
      <c r="A16" s="18" t="s">
        <v>92</v>
      </c>
      <c r="B16" s="18">
        <v>289</v>
      </c>
      <c r="C16" s="18">
        <v>149</v>
      </c>
      <c r="D16" s="19">
        <v>1213.7054457300001</v>
      </c>
      <c r="E16" s="19">
        <v>29355.728475358399</v>
      </c>
      <c r="F16" s="20">
        <f t="shared" si="0"/>
        <v>4.1344756501232836E-2</v>
      </c>
      <c r="G16" s="18">
        <f t="shared" si="1"/>
        <v>15</v>
      </c>
      <c r="H16" s="19">
        <v>815.39218156000004</v>
      </c>
      <c r="I16" s="20">
        <f t="shared" si="2"/>
        <v>9.3176596862275501E-2</v>
      </c>
      <c r="J16" s="19">
        <v>821.43245704101923</v>
      </c>
      <c r="K16" s="20">
        <f t="shared" si="3"/>
        <v>2.7982015766719635E-2</v>
      </c>
      <c r="L16" s="18">
        <f t="shared" si="4"/>
        <v>11</v>
      </c>
      <c r="M16" s="20">
        <v>0.10790187640852621</v>
      </c>
      <c r="N16" s="18" t="s">
        <v>677</v>
      </c>
    </row>
    <row r="17" spans="1:14">
      <c r="A17" s="18" t="s">
        <v>419</v>
      </c>
      <c r="B17" s="18">
        <v>46</v>
      </c>
      <c r="C17" s="18">
        <v>27</v>
      </c>
      <c r="D17" s="19">
        <v>181.71445136</v>
      </c>
      <c r="E17" s="19">
        <v>4905.6022724654003</v>
      </c>
      <c r="F17" s="20">
        <f t="shared" si="0"/>
        <v>3.704223075318254E-2</v>
      </c>
      <c r="G17" s="18">
        <f t="shared" si="1"/>
        <v>16</v>
      </c>
      <c r="H17" s="19">
        <v>143.36774491</v>
      </c>
      <c r="I17" s="20">
        <f t="shared" si="2"/>
        <v>1.6382936791195665E-2</v>
      </c>
      <c r="J17" s="19">
        <v>145.12281595034199</v>
      </c>
      <c r="K17" s="20">
        <f t="shared" si="3"/>
        <v>2.9583078262357346E-2</v>
      </c>
      <c r="L17" s="18">
        <f t="shared" si="4"/>
        <v>10</v>
      </c>
      <c r="M17" s="20">
        <v>8.9831923435317561E-3</v>
      </c>
      <c r="N17" s="18" t="s">
        <v>677</v>
      </c>
    </row>
    <row r="18" spans="1:14">
      <c r="A18" s="18" t="s">
        <v>644</v>
      </c>
      <c r="B18" s="18">
        <v>169</v>
      </c>
      <c r="C18" s="18">
        <v>83</v>
      </c>
      <c r="D18" s="19">
        <v>258.93136514000003</v>
      </c>
      <c r="E18" s="19">
        <v>7154.5899340270998</v>
      </c>
      <c r="F18" s="20">
        <f t="shared" si="0"/>
        <v>3.6190944208909469E-2</v>
      </c>
      <c r="G18" s="18">
        <f t="shared" si="1"/>
        <v>17</v>
      </c>
      <c r="H18" s="19">
        <v>81.648926840000001</v>
      </c>
      <c r="I18" s="20">
        <f t="shared" si="2"/>
        <v>9.3301963306209289E-3</v>
      </c>
      <c r="J18" s="19">
        <v>81.645707950129733</v>
      </c>
      <c r="K18" s="20">
        <f t="shared" si="3"/>
        <v>1.141165443484388E-2</v>
      </c>
      <c r="L18" s="18">
        <f t="shared" si="4"/>
        <v>30</v>
      </c>
      <c r="M18" s="20">
        <v>2.909357385264794E-3</v>
      </c>
      <c r="N18" s="18" t="s">
        <v>677</v>
      </c>
    </row>
    <row r="19" spans="1:14">
      <c r="A19" s="18" t="s">
        <v>99</v>
      </c>
      <c r="B19" s="18">
        <v>178</v>
      </c>
      <c r="C19" s="18">
        <v>56</v>
      </c>
      <c r="D19" s="19">
        <v>380.65257930000001</v>
      </c>
      <c r="E19" s="19">
        <v>11239.4598562131</v>
      </c>
      <c r="F19" s="20">
        <f t="shared" si="0"/>
        <v>3.3867515358362861E-2</v>
      </c>
      <c r="G19" s="18">
        <f t="shared" si="1"/>
        <v>18</v>
      </c>
      <c r="H19" s="19">
        <v>368.48872975</v>
      </c>
      <c r="I19" s="20">
        <f t="shared" si="2"/>
        <v>4.2107989991416489E-2</v>
      </c>
      <c r="J19" s="19">
        <v>370.33594801552522</v>
      </c>
      <c r="K19" s="20">
        <f t="shared" si="3"/>
        <v>3.2949621490111547E-2</v>
      </c>
      <c r="L19" s="18">
        <f t="shared" si="4"/>
        <v>4</v>
      </c>
      <c r="M19" s="20">
        <v>2.2712393119604459E-2</v>
      </c>
      <c r="N19" s="18" t="s">
        <v>677</v>
      </c>
    </row>
    <row r="20" spans="1:14">
      <c r="A20" s="18" t="s">
        <v>89</v>
      </c>
      <c r="B20" s="18">
        <v>258</v>
      </c>
      <c r="C20" s="18">
        <v>98</v>
      </c>
      <c r="D20" s="19">
        <v>868.62777602999995</v>
      </c>
      <c r="E20" s="19">
        <v>25787.3256890259</v>
      </c>
      <c r="F20" s="20">
        <f t="shared" si="0"/>
        <v>3.3684290744412274E-2</v>
      </c>
      <c r="G20" s="18">
        <f t="shared" si="1"/>
        <v>19</v>
      </c>
      <c r="H20" s="19">
        <v>787.80890327999998</v>
      </c>
      <c r="I20" s="20">
        <f t="shared" si="2"/>
        <v>9.0024597053400213E-2</v>
      </c>
      <c r="J20" s="19">
        <v>792.50573269976894</v>
      </c>
      <c r="K20" s="20">
        <f t="shared" si="3"/>
        <v>3.0732373812497705E-2</v>
      </c>
      <c r="L20" s="18">
        <f t="shared" si="4"/>
        <v>7</v>
      </c>
      <c r="M20" s="20">
        <v>9.546049285143951E-2</v>
      </c>
      <c r="N20" s="18" t="s">
        <v>677</v>
      </c>
    </row>
    <row r="21" spans="1:14">
      <c r="A21" s="18" t="s">
        <v>95</v>
      </c>
      <c r="B21" s="18">
        <v>358</v>
      </c>
      <c r="C21" s="18">
        <v>201</v>
      </c>
      <c r="D21" s="19">
        <v>1250.94774934</v>
      </c>
      <c r="E21" s="19">
        <v>39612.866714083</v>
      </c>
      <c r="F21" s="20">
        <f t="shared" si="0"/>
        <v>3.1579328968263445E-2</v>
      </c>
      <c r="G21" s="18">
        <f t="shared" si="1"/>
        <v>20</v>
      </c>
      <c r="H21" s="19">
        <v>1043.1497602300001</v>
      </c>
      <c r="I21" s="20">
        <f t="shared" si="2"/>
        <v>0.11920293924081229</v>
      </c>
      <c r="J21" s="19">
        <v>1058.76719704431</v>
      </c>
      <c r="K21" s="20">
        <f t="shared" si="3"/>
        <v>2.6727861042884372E-2</v>
      </c>
      <c r="L21" s="18">
        <f t="shared" si="4"/>
        <v>12</v>
      </c>
      <c r="M21" s="20">
        <v>0.13940060130920931</v>
      </c>
      <c r="N21" s="18" t="s">
        <v>677</v>
      </c>
    </row>
    <row r="22" spans="1:14">
      <c r="A22" s="18" t="s">
        <v>94</v>
      </c>
      <c r="B22" s="18">
        <v>364</v>
      </c>
      <c r="C22" s="18">
        <v>130</v>
      </c>
      <c r="D22" s="19">
        <v>547.56589856999994</v>
      </c>
      <c r="E22" s="19">
        <v>17540.8639931383</v>
      </c>
      <c r="F22" s="20">
        <f t="shared" si="0"/>
        <v>3.1216586525281694E-2</v>
      </c>
      <c r="G22" s="18">
        <f t="shared" si="1"/>
        <v>21</v>
      </c>
      <c r="H22" s="19">
        <v>571.16812185000003</v>
      </c>
      <c r="I22" s="20">
        <f t="shared" si="2"/>
        <v>6.5268594712769384E-2</v>
      </c>
      <c r="J22" s="19">
        <v>576.0666345940582</v>
      </c>
      <c r="K22" s="20">
        <f t="shared" si="3"/>
        <v>3.2841405920449873E-2</v>
      </c>
      <c r="L22" s="18">
        <f t="shared" si="4"/>
        <v>5</v>
      </c>
      <c r="M22" s="20">
        <v>3.919308762146774E-2</v>
      </c>
      <c r="N22" s="18" t="s">
        <v>677</v>
      </c>
    </row>
    <row r="23" spans="1:14">
      <c r="A23" s="18" t="s">
        <v>619</v>
      </c>
      <c r="B23" s="18">
        <v>126</v>
      </c>
      <c r="C23" s="18">
        <v>34</v>
      </c>
      <c r="D23" s="19">
        <v>137.75246858</v>
      </c>
      <c r="E23" s="19">
        <v>4436.2039158321004</v>
      </c>
      <c r="F23" s="20">
        <f t="shared" si="0"/>
        <v>3.1051879307978501E-2</v>
      </c>
      <c r="G23" s="18">
        <f t="shared" si="1"/>
        <v>22</v>
      </c>
      <c r="H23" s="19">
        <v>130.41006720999999</v>
      </c>
      <c r="I23" s="20">
        <f t="shared" si="2"/>
        <v>1.4902235432232052E-2</v>
      </c>
      <c r="J23" s="19">
        <v>131.79712241499959</v>
      </c>
      <c r="K23" s="20">
        <f t="shared" si="3"/>
        <v>2.9709437373840457E-2</v>
      </c>
      <c r="L23" s="18">
        <f t="shared" si="4"/>
        <v>8</v>
      </c>
      <c r="M23" s="20">
        <v>9.7270332044009783E-3</v>
      </c>
      <c r="N23" s="18" t="s">
        <v>677</v>
      </c>
    </row>
    <row r="24" spans="1:14">
      <c r="A24" s="18" t="s">
        <v>404</v>
      </c>
      <c r="B24" s="18">
        <v>114</v>
      </c>
      <c r="C24" s="18">
        <v>67</v>
      </c>
      <c r="D24" s="19">
        <v>291.49463854999999</v>
      </c>
      <c r="E24" s="19">
        <v>9706.3868098600997</v>
      </c>
      <c r="F24" s="20">
        <f t="shared" si="0"/>
        <v>3.0031220088394702E-2</v>
      </c>
      <c r="G24" s="18">
        <f t="shared" si="1"/>
        <v>23</v>
      </c>
      <c r="H24" s="19">
        <v>154.75568486</v>
      </c>
      <c r="I24" s="20">
        <f t="shared" si="2"/>
        <v>1.7684260882607588E-2</v>
      </c>
      <c r="J24" s="19">
        <v>155.10291435641241</v>
      </c>
      <c r="K24" s="20">
        <f t="shared" si="3"/>
        <v>1.5979469744483422E-2</v>
      </c>
      <c r="L24" s="18">
        <f t="shared" si="4"/>
        <v>24</v>
      </c>
      <c r="M24" s="20">
        <v>2.1235957145466961E-2</v>
      </c>
      <c r="N24" s="18" t="s">
        <v>677</v>
      </c>
    </row>
    <row r="25" spans="1:14">
      <c r="A25" s="18" t="s">
        <v>648</v>
      </c>
      <c r="B25" s="18">
        <v>90</v>
      </c>
      <c r="C25" s="18">
        <v>24</v>
      </c>
      <c r="D25" s="19">
        <v>50.63633608</v>
      </c>
      <c r="E25" s="19">
        <v>1809.3331386872001</v>
      </c>
      <c r="F25" s="20">
        <f t="shared" si="0"/>
        <v>2.7986187284858036E-2</v>
      </c>
      <c r="G25" s="18">
        <f t="shared" si="1"/>
        <v>24</v>
      </c>
      <c r="H25" s="19">
        <v>43.902077759999997</v>
      </c>
      <c r="I25" s="20">
        <f t="shared" si="2"/>
        <v>5.0167836942385299E-3</v>
      </c>
      <c r="J25" s="19">
        <v>44.081693486645591</v>
      </c>
      <c r="K25" s="20">
        <f t="shared" si="3"/>
        <v>2.43635030741934E-2</v>
      </c>
      <c r="L25" s="18">
        <f t="shared" si="4"/>
        <v>14</v>
      </c>
      <c r="M25" s="20">
        <v>1.2949220422475869E-3</v>
      </c>
      <c r="N25" s="18" t="s">
        <v>677</v>
      </c>
    </row>
    <row r="26" spans="1:14">
      <c r="A26" s="18" t="s">
        <v>101</v>
      </c>
      <c r="B26" s="18">
        <v>83</v>
      </c>
      <c r="C26" s="18">
        <v>22</v>
      </c>
      <c r="D26" s="19">
        <v>156.87291876</v>
      </c>
      <c r="E26" s="19">
        <v>5894.8997977937997</v>
      </c>
      <c r="F26" s="20">
        <f t="shared" si="0"/>
        <v>2.6611634487614295E-2</v>
      </c>
      <c r="G26" s="18">
        <f t="shared" si="1"/>
        <v>25</v>
      </c>
      <c r="H26" s="19">
        <v>140.99466333000001</v>
      </c>
      <c r="I26" s="20">
        <f t="shared" si="2"/>
        <v>1.6111759717510811E-2</v>
      </c>
      <c r="J26" s="19">
        <v>141.21059048840081</v>
      </c>
      <c r="K26" s="20">
        <f t="shared" si="3"/>
        <v>2.39547058189606E-2</v>
      </c>
      <c r="L26" s="18">
        <f t="shared" si="4"/>
        <v>16</v>
      </c>
      <c r="M26" s="20">
        <v>1.049658673346855E-2</v>
      </c>
      <c r="N26" s="18" t="s">
        <v>677</v>
      </c>
    </row>
    <row r="27" spans="1:14">
      <c r="A27" s="18" t="s">
        <v>97</v>
      </c>
      <c r="B27" s="18">
        <v>411</v>
      </c>
      <c r="C27" s="18">
        <v>129</v>
      </c>
      <c r="D27" s="19">
        <v>370.50826912000002</v>
      </c>
      <c r="E27" s="19">
        <v>16228.894321210601</v>
      </c>
      <c r="F27" s="20">
        <f t="shared" si="0"/>
        <v>2.2830160933130152E-2</v>
      </c>
      <c r="G27" s="18">
        <f t="shared" si="1"/>
        <v>26</v>
      </c>
      <c r="H27" s="19">
        <v>421.54217772999999</v>
      </c>
      <c r="I27" s="20">
        <f t="shared" si="2"/>
        <v>4.8170520202496778E-2</v>
      </c>
      <c r="J27" s="19">
        <v>422.9801600619308</v>
      </c>
      <c r="K27" s="20">
        <f t="shared" si="3"/>
        <v>2.6063399741848736E-2</v>
      </c>
      <c r="L27" s="18">
        <f t="shared" si="4"/>
        <v>13</v>
      </c>
      <c r="M27" s="20">
        <v>4.1307071264444467E-2</v>
      </c>
      <c r="N27" s="18" t="s">
        <v>677</v>
      </c>
    </row>
    <row r="28" spans="1:14">
      <c r="A28" s="18" t="s">
        <v>358</v>
      </c>
      <c r="B28" s="18">
        <v>38</v>
      </c>
      <c r="C28" s="18">
        <v>29</v>
      </c>
      <c r="D28" s="19">
        <v>673.34983338999996</v>
      </c>
      <c r="E28" s="19">
        <v>30937.883706361899</v>
      </c>
      <c r="F28" s="20">
        <f t="shared" si="0"/>
        <v>2.1764573161529337E-2</v>
      </c>
      <c r="G28" s="18">
        <f t="shared" si="1"/>
        <v>27</v>
      </c>
      <c r="H28" s="19">
        <v>373.07925246999997</v>
      </c>
      <c r="I28" s="20">
        <f t="shared" si="2"/>
        <v>4.2632558775054105E-2</v>
      </c>
      <c r="J28" s="19">
        <v>371.0769903433889</v>
      </c>
      <c r="K28" s="20">
        <f t="shared" si="3"/>
        <v>1.1994259008320038E-2</v>
      </c>
      <c r="L28" s="18">
        <f t="shared" si="4"/>
        <v>29</v>
      </c>
      <c r="M28" s="20">
        <v>3.456495704863962E-2</v>
      </c>
      <c r="N28" s="18" t="s">
        <v>677</v>
      </c>
    </row>
    <row r="29" spans="1:14">
      <c r="A29" s="18" t="s">
        <v>310</v>
      </c>
      <c r="B29" s="18">
        <v>74</v>
      </c>
      <c r="C29" s="18">
        <v>27</v>
      </c>
      <c r="D29" s="19">
        <v>196.72176893</v>
      </c>
      <c r="E29" s="19">
        <v>11679.643061451399</v>
      </c>
      <c r="F29" s="20">
        <f t="shared" si="0"/>
        <v>1.6843131925775981E-2</v>
      </c>
      <c r="G29" s="18">
        <f t="shared" si="1"/>
        <v>28</v>
      </c>
      <c r="H29" s="19">
        <v>175.56813427</v>
      </c>
      <c r="I29" s="20">
        <f t="shared" si="2"/>
        <v>2.0062543692091917E-2</v>
      </c>
      <c r="J29" s="19">
        <v>176.6284900140781</v>
      </c>
      <c r="K29" s="20">
        <f t="shared" si="3"/>
        <v>1.5122764375997029E-2</v>
      </c>
      <c r="L29" s="18">
        <f t="shared" si="4"/>
        <v>26</v>
      </c>
      <c r="M29" s="20">
        <v>4.8799608953064781E-2</v>
      </c>
      <c r="N29" s="18" t="s">
        <v>677</v>
      </c>
    </row>
    <row r="30" spans="1:14">
      <c r="A30" s="18" t="s">
        <v>100</v>
      </c>
      <c r="B30" s="18">
        <v>114</v>
      </c>
      <c r="C30" s="18">
        <v>57</v>
      </c>
      <c r="D30" s="19">
        <v>595.70498860999999</v>
      </c>
      <c r="E30" s="19">
        <v>37439.610721632002</v>
      </c>
      <c r="F30" s="20">
        <f t="shared" si="0"/>
        <v>1.5911089274916294E-2</v>
      </c>
      <c r="G30" s="18">
        <f t="shared" si="1"/>
        <v>29</v>
      </c>
      <c r="H30" s="19">
        <v>754.61657662999994</v>
      </c>
      <c r="I30" s="20">
        <f t="shared" si="2"/>
        <v>8.6231639371035632E-2</v>
      </c>
      <c r="J30" s="19">
        <v>758.89014262312571</v>
      </c>
      <c r="K30" s="20">
        <f t="shared" si="3"/>
        <v>2.0269712424778263E-2</v>
      </c>
      <c r="L30" s="18">
        <f t="shared" si="4"/>
        <v>19</v>
      </c>
      <c r="M30" s="20">
        <v>0.18954271912045101</v>
      </c>
      <c r="N30" s="18" t="s">
        <v>677</v>
      </c>
    </row>
    <row r="31" spans="1:14">
      <c r="A31" s="18" t="s">
        <v>495</v>
      </c>
      <c r="B31" s="18">
        <v>51</v>
      </c>
      <c r="C31" s="18">
        <v>12</v>
      </c>
      <c r="D31" s="19">
        <v>82.552127769999998</v>
      </c>
      <c r="E31" s="19">
        <v>5866.8506615801007</v>
      </c>
      <c r="F31" s="20">
        <f t="shared" si="0"/>
        <v>1.4070944111566407E-2</v>
      </c>
      <c r="G31" s="18">
        <f t="shared" si="1"/>
        <v>30</v>
      </c>
      <c r="H31" s="19">
        <v>91.275779940000007</v>
      </c>
      <c r="I31" s="20">
        <f t="shared" si="2"/>
        <v>1.0430277286308928E-2</v>
      </c>
      <c r="J31" s="19">
        <v>92.735126708964884</v>
      </c>
      <c r="K31" s="20">
        <f t="shared" si="3"/>
        <v>1.5806628131214237E-2</v>
      </c>
      <c r="L31" s="18">
        <f t="shared" si="4"/>
        <v>25</v>
      </c>
      <c r="M31" s="20">
        <v>3.0053549054738948E-2</v>
      </c>
      <c r="N31" s="18" t="s">
        <v>677</v>
      </c>
    </row>
    <row r="32" spans="1:14">
      <c r="A32" s="18" t="s">
        <v>748</v>
      </c>
      <c r="B32" s="18">
        <v>3</v>
      </c>
      <c r="C32" s="18">
        <v>1</v>
      </c>
      <c r="D32" s="19">
        <v>0.11219618000000001</v>
      </c>
      <c r="E32" s="19">
        <v>61.117542897200003</v>
      </c>
      <c r="F32" s="20">
        <f t="shared" si="0"/>
        <v>1.8357442835801581E-3</v>
      </c>
      <c r="G32" s="18"/>
      <c r="H32" s="19">
        <v>7.6299427500000014</v>
      </c>
      <c r="I32" s="20">
        <f t="shared" si="2"/>
        <v>8.7188976761936059E-4</v>
      </c>
      <c r="J32" s="19">
        <v>6.8509638874941929</v>
      </c>
      <c r="K32" s="20">
        <f t="shared" si="3"/>
        <v>0.11209488409927648</v>
      </c>
      <c r="L32" s="18"/>
      <c r="M32" s="20">
        <v>0</v>
      </c>
      <c r="N32" s="18" t="s">
        <v>677</v>
      </c>
    </row>
    <row r="33" spans="1:14">
      <c r="A33" s="21" t="s">
        <v>747</v>
      </c>
      <c r="B33" s="21">
        <f>SUM(B2:B32)</f>
        <v>4174</v>
      </c>
      <c r="C33" s="21">
        <f>SUM(C2:C32)</f>
        <v>1909</v>
      </c>
      <c r="D33" s="22">
        <f>SUM(D2:D32)</f>
        <v>13315.096989410002</v>
      </c>
      <c r="E33" s="22">
        <f>SUM(E2:E32)</f>
        <v>369376.24853789847</v>
      </c>
      <c r="F33" s="23">
        <f>D33/E33</f>
        <v>3.6047518058118608E-2</v>
      </c>
      <c r="G33" s="21"/>
      <c r="H33" s="22">
        <f>SUM(H2:H32)</f>
        <v>8751.0405940799992</v>
      </c>
      <c r="I33" s="23">
        <f>SUM(I2:I32)</f>
        <v>1</v>
      </c>
      <c r="J33" s="22">
        <f>SUM(J2:J32)</f>
        <v>8805.860132797905</v>
      </c>
      <c r="K33" s="23">
        <f>J33/E33</f>
        <v>2.3839811486672816E-2</v>
      </c>
      <c r="L33" s="21"/>
      <c r="M33" s="23">
        <f>SUM(M2:M32)</f>
        <v>0.99976914336742073</v>
      </c>
      <c r="N33" s="21"/>
    </row>
  </sheetData>
  <autoFilter ref="A1:N33" xr:uid="{00000000-0009-0000-0000-00000F000000}"/>
  <phoneticPr fontId="4" type="noConversion"/>
  <conditionalFormatting sqref="F2:F3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2:K3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3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4"/>
  <cols>
    <col min="1" max="1" width="18" customWidth="1"/>
    <col min="2" max="2" width="16" customWidth="1"/>
    <col min="3" max="3" width="13" customWidth="1"/>
    <col min="4" max="4" width="17" customWidth="1"/>
    <col min="5" max="6" width="12" customWidth="1"/>
    <col min="7" max="8" width="24" customWidth="1"/>
    <col min="9" max="10" width="13" customWidth="1"/>
    <col min="11" max="11" width="18" customWidth="1"/>
    <col min="12" max="12" width="35" customWidth="1"/>
  </cols>
  <sheetData>
    <row r="1" spans="1:12" ht="30" customHeight="1">
      <c r="A1" s="24" t="s">
        <v>37</v>
      </c>
      <c r="B1" s="24" t="s">
        <v>216</v>
      </c>
      <c r="C1" s="24" t="s">
        <v>54</v>
      </c>
      <c r="D1" s="24" t="s">
        <v>56</v>
      </c>
      <c r="E1" s="24" t="s">
        <v>13</v>
      </c>
      <c r="F1" s="24" t="s">
        <v>15</v>
      </c>
      <c r="G1" s="24" t="s">
        <v>17</v>
      </c>
      <c r="H1" s="24" t="s">
        <v>19</v>
      </c>
      <c r="I1" s="24" t="s">
        <v>21</v>
      </c>
      <c r="J1" s="24" t="s">
        <v>223</v>
      </c>
      <c r="K1" s="24" t="s">
        <v>23</v>
      </c>
      <c r="L1" s="24" t="s">
        <v>749</v>
      </c>
    </row>
    <row r="2" spans="1:12">
      <c r="A2" s="25" t="s">
        <v>750</v>
      </c>
      <c r="B2" s="25" t="s">
        <v>225</v>
      </c>
      <c r="C2" s="25">
        <v>1576</v>
      </c>
      <c r="D2" s="30">
        <v>11327.3268900689</v>
      </c>
      <c r="E2" s="28">
        <v>0.36212128456366549</v>
      </c>
      <c r="F2" s="28">
        <v>1.194457395336848E-2</v>
      </c>
      <c r="G2" s="28">
        <v>0.18347809549445629</v>
      </c>
      <c r="H2" s="28">
        <v>0.27869971219400769</v>
      </c>
      <c r="I2" s="28">
        <v>-0.60740777204234186</v>
      </c>
      <c r="J2" s="28">
        <v>-0.82538228752497189</v>
      </c>
      <c r="K2" s="31"/>
      <c r="L2" s="25" t="s">
        <v>751</v>
      </c>
    </row>
    <row r="3" spans="1:12">
      <c r="A3" s="25" t="s">
        <v>750</v>
      </c>
      <c r="B3" s="25" t="s">
        <v>226</v>
      </c>
      <c r="C3" s="25">
        <v>854</v>
      </c>
      <c r="D3" s="30">
        <v>6500.6768231500992</v>
      </c>
      <c r="E3" s="28">
        <v>0.24338301825050879</v>
      </c>
      <c r="F3" s="28">
        <v>5.5661795484599321E-3</v>
      </c>
      <c r="G3" s="28">
        <v>0.15159985273724341</v>
      </c>
      <c r="H3" s="28">
        <v>0.27674044740622339</v>
      </c>
      <c r="I3" s="28">
        <v>0.40967925965861829</v>
      </c>
      <c r="J3" s="28">
        <v>-0.44130897805249569</v>
      </c>
      <c r="K3" s="31">
        <v>17.59826652890812</v>
      </c>
      <c r="L3" s="25" t="s">
        <v>751</v>
      </c>
    </row>
  </sheetData>
  <autoFilter ref="A1:L3" xr:uid="{00000000-0009-0000-0000-000010000000}"/>
  <phoneticPr fontId="4" type="noConversion"/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101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4"/>
  <cols>
    <col min="1" max="1" width="11" customWidth="1"/>
    <col min="2" max="3" width="10" customWidth="1"/>
    <col min="4" max="4" width="20" customWidth="1"/>
    <col min="5" max="5" width="23" customWidth="1"/>
    <col min="6" max="6" width="8" customWidth="1"/>
    <col min="7" max="7" width="22" customWidth="1"/>
    <col min="8" max="8" width="9" customWidth="1"/>
    <col min="9" max="9" width="12" customWidth="1"/>
    <col min="10" max="10" width="20" customWidth="1"/>
  </cols>
  <sheetData>
    <row r="1" spans="1:10" ht="25" customHeight="1">
      <c r="A1" s="32" t="s">
        <v>281</v>
      </c>
      <c r="B1" s="32" t="s">
        <v>282</v>
      </c>
      <c r="C1" s="32" t="s">
        <v>283</v>
      </c>
      <c r="D1" s="32" t="s">
        <v>218</v>
      </c>
      <c r="E1" s="32" t="s">
        <v>284</v>
      </c>
      <c r="F1" s="32" t="s">
        <v>285</v>
      </c>
      <c r="G1" s="32" t="s">
        <v>286</v>
      </c>
      <c r="H1" s="32" t="s">
        <v>287</v>
      </c>
      <c r="I1" s="32" t="s">
        <v>288</v>
      </c>
      <c r="J1" s="32" t="s">
        <v>289</v>
      </c>
    </row>
    <row r="2" spans="1:10">
      <c r="A2" s="33" t="s">
        <v>331</v>
      </c>
      <c r="B2" s="33" t="s">
        <v>332</v>
      </c>
      <c r="C2" s="33" t="s">
        <v>333</v>
      </c>
      <c r="D2" s="34">
        <v>231.2129334672</v>
      </c>
      <c r="E2" s="35">
        <v>3.5567517007430438E-2</v>
      </c>
      <c r="F2" s="33">
        <v>193</v>
      </c>
      <c r="G2" s="35">
        <v>6.1096985334748832E-2</v>
      </c>
      <c r="H2" s="34">
        <v>2.6190000000000002</v>
      </c>
      <c r="I2" s="34">
        <v>17.0181</v>
      </c>
      <c r="J2" s="34">
        <v>7.8506608089748546</v>
      </c>
    </row>
    <row r="3" spans="1:10">
      <c r="A3" s="33" t="s">
        <v>561</v>
      </c>
      <c r="B3" s="33" t="s">
        <v>562</v>
      </c>
      <c r="C3" s="33" t="s">
        <v>358</v>
      </c>
      <c r="D3" s="34">
        <v>172.7683681824</v>
      </c>
      <c r="E3" s="35">
        <v>2.657698157938574E-2</v>
      </c>
      <c r="F3" s="33">
        <v>169</v>
      </c>
      <c r="G3" s="35">
        <v>8.5615072830303285E-2</v>
      </c>
      <c r="H3" s="34">
        <v>1.5321</v>
      </c>
      <c r="I3" s="34">
        <v>7.8617999999999997</v>
      </c>
      <c r="J3" s="34">
        <v>10.369527752285951</v>
      </c>
    </row>
    <row r="4" spans="1:10">
      <c r="A4" s="33" t="s">
        <v>565</v>
      </c>
      <c r="B4" s="33" t="s">
        <v>566</v>
      </c>
      <c r="C4" s="33" t="s">
        <v>363</v>
      </c>
      <c r="D4" s="34">
        <v>111.20753102640001</v>
      </c>
      <c r="E4" s="35">
        <v>1.710706962548417E-2</v>
      </c>
      <c r="F4" s="33">
        <v>78</v>
      </c>
      <c r="G4" s="35">
        <v>0.20827161681454259</v>
      </c>
      <c r="H4" s="34">
        <v>53.514299999999999</v>
      </c>
      <c r="I4" s="34">
        <v>274.00689999999997</v>
      </c>
      <c r="J4" s="34">
        <v>26.635238354696199</v>
      </c>
    </row>
    <row r="5" spans="1:10">
      <c r="A5" s="33" t="s">
        <v>752</v>
      </c>
      <c r="B5" s="33" t="s">
        <v>753</v>
      </c>
      <c r="C5" s="33" t="s">
        <v>363</v>
      </c>
      <c r="D5" s="34">
        <v>97.614555702999994</v>
      </c>
      <c r="E5" s="35">
        <v>1.501606038241691E-2</v>
      </c>
      <c r="F5" s="33">
        <v>72</v>
      </c>
      <c r="G5" s="35">
        <v>0.17510365203858749</v>
      </c>
      <c r="H5" s="34">
        <v>61.603400000000001</v>
      </c>
      <c r="I5" s="34">
        <v>371.57229999999998</v>
      </c>
      <c r="J5" s="34">
        <v>14.12247726712175</v>
      </c>
    </row>
    <row r="6" spans="1:10">
      <c r="A6" s="33" t="s">
        <v>533</v>
      </c>
      <c r="B6" s="33" t="s">
        <v>534</v>
      </c>
      <c r="C6" s="33" t="s">
        <v>398</v>
      </c>
      <c r="D6" s="34">
        <v>94.315415479799995</v>
      </c>
      <c r="E6" s="35">
        <v>1.4508553193096071E-2</v>
      </c>
      <c r="F6" s="33">
        <v>62</v>
      </c>
      <c r="G6" s="35">
        <v>0.22818757761196279</v>
      </c>
      <c r="H6" s="34">
        <v>69.475399999999993</v>
      </c>
      <c r="I6" s="34">
        <v>404.05799999999999</v>
      </c>
      <c r="J6" s="34">
        <v>18.326422922046401</v>
      </c>
    </row>
    <row r="7" spans="1:10">
      <c r="A7" s="33" t="s">
        <v>754</v>
      </c>
      <c r="B7" s="33" t="s">
        <v>755</v>
      </c>
      <c r="C7" s="33" t="s">
        <v>99</v>
      </c>
      <c r="D7" s="34">
        <v>91.767171817800005</v>
      </c>
      <c r="E7" s="35">
        <v>1.411655652392999E-2</v>
      </c>
      <c r="F7" s="33">
        <v>92</v>
      </c>
      <c r="G7" s="35">
        <v>0.209051154335085</v>
      </c>
      <c r="H7" s="34">
        <v>3.8039000000000001</v>
      </c>
      <c r="I7" s="34">
        <v>13.2279</v>
      </c>
      <c r="J7" s="34">
        <v>23.790671584946288</v>
      </c>
    </row>
    <row r="8" spans="1:10">
      <c r="A8" s="33" t="s">
        <v>756</v>
      </c>
      <c r="B8" s="33" t="s">
        <v>757</v>
      </c>
      <c r="C8" s="33" t="s">
        <v>363</v>
      </c>
      <c r="D8" s="34">
        <v>82.958507684899999</v>
      </c>
      <c r="E8" s="35">
        <v>1.2761518522112891E-2</v>
      </c>
      <c r="F8" s="33">
        <v>52</v>
      </c>
      <c r="G8" s="35">
        <v>0.1646693678760946</v>
      </c>
      <c r="H8" s="34">
        <v>43.577599999999997</v>
      </c>
      <c r="I8" s="34">
        <v>369.41410000000002</v>
      </c>
      <c r="J8" s="34">
        <v>49.83196792103405</v>
      </c>
    </row>
    <row r="9" spans="1:10">
      <c r="A9" s="33" t="s">
        <v>758</v>
      </c>
      <c r="B9" s="33" t="s">
        <v>759</v>
      </c>
      <c r="C9" s="33" t="s">
        <v>647</v>
      </c>
      <c r="D9" s="34">
        <v>82.603660828800002</v>
      </c>
      <c r="E9" s="35">
        <v>1.2706932381968791E-2</v>
      </c>
      <c r="F9" s="33">
        <v>79</v>
      </c>
      <c r="G9" s="35"/>
      <c r="H9" s="34"/>
      <c r="I9" s="34"/>
      <c r="J9" s="34">
        <v>48.841075691024933</v>
      </c>
    </row>
    <row r="10" spans="1:10">
      <c r="A10" s="33" t="s">
        <v>760</v>
      </c>
      <c r="B10" s="33" t="s">
        <v>761</v>
      </c>
      <c r="C10" s="33" t="s">
        <v>363</v>
      </c>
      <c r="D10" s="34">
        <v>76.661298798000004</v>
      </c>
      <c r="E10" s="35">
        <v>1.1792818022424229E-2</v>
      </c>
      <c r="F10" s="33">
        <v>59</v>
      </c>
      <c r="G10" s="35">
        <v>0.43217482556726772</v>
      </c>
      <c r="H10" s="34">
        <v>69.907899999999998</v>
      </c>
      <c r="I10" s="34">
        <v>339.16789999999997</v>
      </c>
      <c r="J10" s="34">
        <v>49.859484852034832</v>
      </c>
    </row>
    <row r="11" spans="1:10">
      <c r="A11" s="33" t="s">
        <v>512</v>
      </c>
      <c r="B11" s="33" t="s">
        <v>513</v>
      </c>
      <c r="C11" s="33" t="s">
        <v>100</v>
      </c>
      <c r="D11" s="34">
        <v>69.427852193999996</v>
      </c>
      <c r="E11" s="35">
        <v>1.068009594735655E-2</v>
      </c>
      <c r="F11" s="33">
        <v>52</v>
      </c>
      <c r="G11" s="35">
        <v>4.7181324704992027E-2</v>
      </c>
      <c r="H11" s="34">
        <v>7.4401999999999999</v>
      </c>
      <c r="I11" s="34">
        <v>29.8231</v>
      </c>
      <c r="J11" s="34">
        <v>12.016671998940311</v>
      </c>
    </row>
    <row r="12" spans="1:10">
      <c r="A12" s="33" t="s">
        <v>555</v>
      </c>
      <c r="B12" s="33" t="s">
        <v>556</v>
      </c>
      <c r="C12" s="33" t="s">
        <v>518</v>
      </c>
      <c r="D12" s="34">
        <v>56.914842334500001</v>
      </c>
      <c r="E12" s="35">
        <v>8.7552179385100085E-3</v>
      </c>
      <c r="F12" s="33">
        <v>71</v>
      </c>
      <c r="G12" s="35">
        <v>8.2410745559309412E-2</v>
      </c>
      <c r="H12" s="34">
        <v>2.3574999999999999</v>
      </c>
      <c r="I12" s="34">
        <v>11.2348</v>
      </c>
      <c r="J12" s="34">
        <v>5.6511275523954616</v>
      </c>
    </row>
    <row r="13" spans="1:10">
      <c r="A13" s="33" t="s">
        <v>762</v>
      </c>
      <c r="B13" s="33" t="s">
        <v>763</v>
      </c>
      <c r="C13" s="33" t="s">
        <v>518</v>
      </c>
      <c r="D13" s="34">
        <v>55.022030325600007</v>
      </c>
      <c r="E13" s="35">
        <v>8.4640464096994474E-3</v>
      </c>
      <c r="F13" s="33">
        <v>40</v>
      </c>
      <c r="G13" s="35">
        <v>0.12374863724510091</v>
      </c>
      <c r="H13" s="34">
        <v>8.7773000000000003</v>
      </c>
      <c r="I13" s="34">
        <v>22.913799999999998</v>
      </c>
      <c r="J13" s="34">
        <v>16.80803673136819</v>
      </c>
    </row>
    <row r="14" spans="1:10">
      <c r="A14" s="33" t="s">
        <v>764</v>
      </c>
      <c r="B14" s="33" t="s">
        <v>765</v>
      </c>
      <c r="C14" s="33" t="s">
        <v>518</v>
      </c>
      <c r="D14" s="34">
        <v>53.168963911200002</v>
      </c>
      <c r="E14" s="35">
        <v>8.1789889510974611E-3</v>
      </c>
      <c r="F14" s="33">
        <v>78</v>
      </c>
      <c r="G14" s="35"/>
      <c r="H14" s="34"/>
      <c r="I14" s="34"/>
      <c r="J14" s="34">
        <v>10.44942566457544</v>
      </c>
    </row>
    <row r="15" spans="1:10">
      <c r="A15" s="33" t="s">
        <v>537</v>
      </c>
      <c r="B15" s="33" t="s">
        <v>538</v>
      </c>
      <c r="C15" s="33" t="s">
        <v>310</v>
      </c>
      <c r="D15" s="34">
        <v>48.534074140199998</v>
      </c>
      <c r="E15" s="35">
        <v>7.4660032271349486E-3</v>
      </c>
      <c r="F15" s="33">
        <v>38</v>
      </c>
      <c r="G15" s="35">
        <v>5.1208361377467912E-2</v>
      </c>
      <c r="H15" s="34">
        <v>3.9548000000000001</v>
      </c>
      <c r="I15" s="34">
        <v>12.6477</v>
      </c>
      <c r="J15" s="34">
        <v>7.2881822128548022</v>
      </c>
    </row>
    <row r="16" spans="1:10">
      <c r="A16" s="33" t="s">
        <v>766</v>
      </c>
      <c r="B16" s="33" t="s">
        <v>767</v>
      </c>
      <c r="C16" s="33" t="s">
        <v>363</v>
      </c>
      <c r="D16" s="34">
        <v>45.421763206800001</v>
      </c>
      <c r="E16" s="35">
        <v>6.987236012878659E-3</v>
      </c>
      <c r="F16" s="33">
        <v>52</v>
      </c>
      <c r="G16" s="35">
        <v>0.180214281012718</v>
      </c>
      <c r="H16" s="34">
        <v>13.234400000000001</v>
      </c>
      <c r="I16" s="34">
        <v>71.667500000000004</v>
      </c>
      <c r="J16" s="34">
        <v>20.213637851249491</v>
      </c>
    </row>
    <row r="17" spans="1:10">
      <c r="A17" s="33" t="s">
        <v>477</v>
      </c>
      <c r="B17" s="33" t="s">
        <v>478</v>
      </c>
      <c r="C17" s="33" t="s">
        <v>333</v>
      </c>
      <c r="D17" s="34">
        <v>43.897631382</v>
      </c>
      <c r="E17" s="35">
        <v>6.7527786069402048E-3</v>
      </c>
      <c r="F17" s="33">
        <v>50</v>
      </c>
      <c r="G17" s="35">
        <v>3.9970303870794213E-2</v>
      </c>
      <c r="H17" s="34">
        <v>2.5204</v>
      </c>
      <c r="I17" s="34">
        <v>24.481100000000001</v>
      </c>
      <c r="J17" s="34">
        <v>5.3443622398989197</v>
      </c>
    </row>
    <row r="18" spans="1:10">
      <c r="A18" s="33" t="s">
        <v>622</v>
      </c>
      <c r="B18" s="33" t="s">
        <v>623</v>
      </c>
      <c r="C18" s="33" t="s">
        <v>99</v>
      </c>
      <c r="D18" s="34">
        <v>43.791369398000001</v>
      </c>
      <c r="E18" s="35">
        <v>6.7364323114865402E-3</v>
      </c>
      <c r="F18" s="33">
        <v>21</v>
      </c>
      <c r="G18" s="35">
        <v>0.27674582488339911</v>
      </c>
      <c r="H18" s="34">
        <v>4.3499999999999996</v>
      </c>
      <c r="I18" s="34">
        <v>17.025700000000001</v>
      </c>
      <c r="J18" s="34">
        <v>29.0626085311252</v>
      </c>
    </row>
    <row r="19" spans="1:10">
      <c r="A19" s="33" t="s">
        <v>768</v>
      </c>
      <c r="B19" s="33" t="s">
        <v>769</v>
      </c>
      <c r="C19" s="33" t="s">
        <v>518</v>
      </c>
      <c r="D19" s="34">
        <v>43.534748322799999</v>
      </c>
      <c r="E19" s="35">
        <v>6.6969562565800528E-3</v>
      </c>
      <c r="F19" s="33">
        <v>35</v>
      </c>
      <c r="G19" s="35">
        <v>0.2041206543910204</v>
      </c>
      <c r="H19" s="34">
        <v>15.385899999999999</v>
      </c>
      <c r="I19" s="34">
        <v>121.0843</v>
      </c>
      <c r="J19" s="34">
        <v>18.728945169356031</v>
      </c>
    </row>
    <row r="20" spans="1:10">
      <c r="A20" s="33" t="s">
        <v>770</v>
      </c>
      <c r="B20" s="33" t="s">
        <v>771</v>
      </c>
      <c r="C20" s="33" t="s">
        <v>398</v>
      </c>
      <c r="D20" s="34">
        <v>40.916882094000002</v>
      </c>
      <c r="E20" s="35">
        <v>6.2942495384922846E-3</v>
      </c>
      <c r="F20" s="33">
        <v>38</v>
      </c>
      <c r="G20" s="35">
        <v>4.8084047682339592E-2</v>
      </c>
      <c r="H20" s="34">
        <v>40.837400000000002</v>
      </c>
      <c r="I20" s="34">
        <v>354.07679999999999</v>
      </c>
      <c r="J20" s="34">
        <v>4.4223001028814304</v>
      </c>
    </row>
    <row r="21" spans="1:10">
      <c r="A21" s="33" t="s">
        <v>772</v>
      </c>
      <c r="B21" s="33" t="s">
        <v>773</v>
      </c>
      <c r="C21" s="33" t="s">
        <v>363</v>
      </c>
      <c r="D21" s="34">
        <v>40.414745592000003</v>
      </c>
      <c r="E21" s="35">
        <v>6.2170058120833973E-3</v>
      </c>
      <c r="F21" s="33">
        <v>50</v>
      </c>
      <c r="G21" s="35"/>
      <c r="H21" s="34"/>
      <c r="I21" s="34"/>
      <c r="J21" s="34">
        <v>16.870110135769831</v>
      </c>
    </row>
    <row r="22" spans="1:10">
      <c r="A22" s="33" t="s">
        <v>516</v>
      </c>
      <c r="B22" s="33" t="s">
        <v>774</v>
      </c>
      <c r="C22" s="33" t="s">
        <v>518</v>
      </c>
      <c r="D22" s="34">
        <v>39.256678782000002</v>
      </c>
      <c r="E22" s="35">
        <v>6.0388602371678878E-3</v>
      </c>
      <c r="F22" s="33">
        <v>52</v>
      </c>
      <c r="G22" s="35">
        <v>3.5207354074309867E-2</v>
      </c>
      <c r="H22" s="34">
        <v>1.9238999999999999</v>
      </c>
      <c r="I22" s="34">
        <v>11.503399999999999</v>
      </c>
      <c r="J22" s="34">
        <v>3.7069576283002519</v>
      </c>
    </row>
    <row r="23" spans="1:10">
      <c r="A23" s="33" t="s">
        <v>775</v>
      </c>
      <c r="B23" s="33" t="s">
        <v>776</v>
      </c>
      <c r="C23" s="33" t="s">
        <v>398</v>
      </c>
      <c r="D23" s="34">
        <v>39.098606970600002</v>
      </c>
      <c r="E23" s="35">
        <v>6.0145440289175291E-3</v>
      </c>
      <c r="F23" s="33">
        <v>38</v>
      </c>
      <c r="G23" s="35">
        <v>0.14687869463127451</v>
      </c>
      <c r="H23" s="34">
        <v>14.5374</v>
      </c>
      <c r="I23" s="34">
        <v>71.034899999999993</v>
      </c>
      <c r="J23" s="34">
        <v>20.841884453833242</v>
      </c>
    </row>
    <row r="24" spans="1:10">
      <c r="A24" s="33" t="s">
        <v>777</v>
      </c>
      <c r="B24" s="33" t="s">
        <v>778</v>
      </c>
      <c r="C24" s="33" t="s">
        <v>358</v>
      </c>
      <c r="D24" s="34">
        <v>37.604813609899999</v>
      </c>
      <c r="E24" s="35">
        <v>5.7847535930385567E-3</v>
      </c>
      <c r="F24" s="33">
        <v>44</v>
      </c>
      <c r="G24" s="35"/>
      <c r="H24" s="34"/>
      <c r="I24" s="34"/>
      <c r="J24" s="34">
        <v>3.3732267750171929</v>
      </c>
    </row>
    <row r="25" spans="1:10">
      <c r="A25" s="33" t="s">
        <v>368</v>
      </c>
      <c r="B25" s="33" t="s">
        <v>369</v>
      </c>
      <c r="C25" s="33" t="s">
        <v>358</v>
      </c>
      <c r="D25" s="34">
        <v>36.7494071697</v>
      </c>
      <c r="E25" s="35">
        <v>5.6531663039806317E-3</v>
      </c>
      <c r="F25" s="33">
        <v>30</v>
      </c>
      <c r="G25" s="35">
        <v>2.0025252033415659E-2</v>
      </c>
      <c r="H25" s="34">
        <v>1.546</v>
      </c>
      <c r="I25" s="34">
        <v>8.8031000000000006</v>
      </c>
      <c r="J25" s="34">
        <v>3.9569069009019699</v>
      </c>
    </row>
    <row r="26" spans="1:10">
      <c r="A26" s="33" t="s">
        <v>779</v>
      </c>
      <c r="B26" s="33" t="s">
        <v>780</v>
      </c>
      <c r="C26" s="33" t="s">
        <v>398</v>
      </c>
      <c r="D26" s="34">
        <v>35.936655748</v>
      </c>
      <c r="E26" s="35">
        <v>5.528140642220976E-3</v>
      </c>
      <c r="F26" s="33">
        <v>25</v>
      </c>
      <c r="G26" s="35"/>
      <c r="H26" s="34"/>
      <c r="I26" s="34"/>
      <c r="J26" s="34">
        <v>22.620586003409489</v>
      </c>
    </row>
    <row r="27" spans="1:10">
      <c r="A27" s="33" t="s">
        <v>508</v>
      </c>
      <c r="B27" s="33" t="s">
        <v>509</v>
      </c>
      <c r="C27" s="33" t="s">
        <v>92</v>
      </c>
      <c r="D27" s="34">
        <v>35.161366673000003</v>
      </c>
      <c r="E27" s="35">
        <v>5.408877818350229E-3</v>
      </c>
      <c r="F27" s="33">
        <v>22</v>
      </c>
      <c r="G27" s="35">
        <v>9.678662728312383E-2</v>
      </c>
      <c r="H27" s="34">
        <v>13.5083</v>
      </c>
      <c r="I27" s="34">
        <v>38.436300000000003</v>
      </c>
      <c r="J27" s="34">
        <v>10.462635499001889</v>
      </c>
    </row>
    <row r="28" spans="1:10">
      <c r="A28" s="33" t="s">
        <v>781</v>
      </c>
      <c r="B28" s="33" t="s">
        <v>782</v>
      </c>
      <c r="C28" s="33" t="s">
        <v>404</v>
      </c>
      <c r="D28" s="34">
        <v>34.913360359800002</v>
      </c>
      <c r="E28" s="35">
        <v>5.3707269734540779E-3</v>
      </c>
      <c r="F28" s="33">
        <v>23</v>
      </c>
      <c r="G28" s="35">
        <v>0.40116466000000001</v>
      </c>
      <c r="H28" s="34">
        <v>9.8553999999999995</v>
      </c>
      <c r="I28" s="34">
        <v>55.836500000000001</v>
      </c>
      <c r="J28" s="34">
        <v>47.063431142764522</v>
      </c>
    </row>
    <row r="29" spans="1:10">
      <c r="A29" s="33" t="s">
        <v>783</v>
      </c>
      <c r="B29" s="33" t="s">
        <v>784</v>
      </c>
      <c r="C29" s="33" t="s">
        <v>644</v>
      </c>
      <c r="D29" s="34">
        <v>34.800097004199998</v>
      </c>
      <c r="E29" s="35">
        <v>5.3533036560547802E-3</v>
      </c>
      <c r="F29" s="33">
        <v>27</v>
      </c>
      <c r="G29" s="35">
        <v>0.15159985273724341</v>
      </c>
      <c r="H29" s="34">
        <v>10.2523</v>
      </c>
      <c r="I29" s="34">
        <v>67.149699999999996</v>
      </c>
      <c r="J29" s="34">
        <v>20.25820707587615</v>
      </c>
    </row>
    <row r="30" spans="1:10">
      <c r="A30" s="33" t="s">
        <v>785</v>
      </c>
      <c r="B30" s="33" t="s">
        <v>786</v>
      </c>
      <c r="C30" s="33" t="s">
        <v>363</v>
      </c>
      <c r="D30" s="34">
        <v>34.228521639</v>
      </c>
      <c r="E30" s="35">
        <v>5.2653781398739859E-3</v>
      </c>
      <c r="F30" s="33">
        <v>20</v>
      </c>
      <c r="G30" s="35">
        <v>0.2767323811904599</v>
      </c>
      <c r="H30" s="34">
        <v>32.534799999999997</v>
      </c>
      <c r="I30" s="34">
        <v>160.6927</v>
      </c>
      <c r="J30" s="34">
        <v>37.534067203080546</v>
      </c>
    </row>
    <row r="31" spans="1:10">
      <c r="A31" s="33" t="s">
        <v>787</v>
      </c>
      <c r="B31" s="33" t="s">
        <v>788</v>
      </c>
      <c r="C31" s="33" t="s">
        <v>363</v>
      </c>
      <c r="D31" s="34">
        <v>33.190718941699998</v>
      </c>
      <c r="E31" s="35">
        <v>5.1057328097747889E-3</v>
      </c>
      <c r="F31" s="33">
        <v>27</v>
      </c>
      <c r="G31" s="35">
        <v>0.16260674644157139</v>
      </c>
      <c r="H31" s="34">
        <v>31.535900000000002</v>
      </c>
      <c r="I31" s="34">
        <v>243.9804</v>
      </c>
      <c r="J31" s="34">
        <v>19.192410597552389</v>
      </c>
    </row>
    <row r="32" spans="1:10">
      <c r="A32" s="33" t="s">
        <v>334</v>
      </c>
      <c r="B32" s="33" t="s">
        <v>335</v>
      </c>
      <c r="C32" s="33" t="s">
        <v>89</v>
      </c>
      <c r="D32" s="34">
        <v>32.437763171999997</v>
      </c>
      <c r="E32" s="35">
        <v>4.9899055212963657E-3</v>
      </c>
      <c r="F32" s="33">
        <v>35</v>
      </c>
      <c r="G32" s="35">
        <v>0.28718149709552898</v>
      </c>
      <c r="H32" s="34">
        <v>12.1302</v>
      </c>
      <c r="I32" s="34">
        <v>95.249799999999993</v>
      </c>
      <c r="J32" s="34"/>
    </row>
    <row r="33" spans="1:10">
      <c r="A33" s="33" t="s">
        <v>461</v>
      </c>
      <c r="B33" s="33" t="s">
        <v>462</v>
      </c>
      <c r="C33" s="33" t="s">
        <v>310</v>
      </c>
      <c r="D33" s="34">
        <v>31.971193752000001</v>
      </c>
      <c r="E33" s="35">
        <v>4.9181330839497706E-3</v>
      </c>
      <c r="F33" s="33">
        <v>24</v>
      </c>
      <c r="G33" s="35">
        <v>8.2988791508466164E-2</v>
      </c>
      <c r="H33" s="34">
        <v>4.1627000000000001</v>
      </c>
      <c r="I33" s="34">
        <v>18.634599999999999</v>
      </c>
      <c r="J33" s="34"/>
    </row>
    <row r="34" spans="1:10">
      <c r="A34" s="33" t="s">
        <v>789</v>
      </c>
      <c r="B34" s="33" t="s">
        <v>790</v>
      </c>
      <c r="C34" s="33" t="s">
        <v>333</v>
      </c>
      <c r="D34" s="34">
        <v>31.689070367799999</v>
      </c>
      <c r="E34" s="35">
        <v>4.8747340053807049E-3</v>
      </c>
      <c r="F34" s="33">
        <v>44</v>
      </c>
      <c r="G34" s="35">
        <v>0.1667504334288985</v>
      </c>
      <c r="H34" s="34">
        <v>13.984500000000001</v>
      </c>
      <c r="I34" s="34">
        <v>104.15649999999999</v>
      </c>
      <c r="J34" s="34"/>
    </row>
    <row r="35" spans="1:10">
      <c r="A35" s="33" t="s">
        <v>791</v>
      </c>
      <c r="B35" s="33" t="s">
        <v>792</v>
      </c>
      <c r="C35" s="33" t="s">
        <v>363</v>
      </c>
      <c r="D35" s="34">
        <v>30.865595222500001</v>
      </c>
      <c r="E35" s="35">
        <v>4.7480587117609014E-3</v>
      </c>
      <c r="F35" s="33">
        <v>24</v>
      </c>
      <c r="G35" s="35"/>
      <c r="H35" s="34"/>
      <c r="I35" s="34"/>
      <c r="J35" s="34"/>
    </row>
    <row r="36" spans="1:10">
      <c r="A36" s="33" t="s">
        <v>793</v>
      </c>
      <c r="B36" s="33" t="s">
        <v>794</v>
      </c>
      <c r="C36" s="33" t="s">
        <v>363</v>
      </c>
      <c r="D36" s="34">
        <v>29.201050900999999</v>
      </c>
      <c r="E36" s="35">
        <v>4.492001632354606E-3</v>
      </c>
      <c r="F36" s="33">
        <v>29</v>
      </c>
      <c r="G36" s="35">
        <v>0.1741810699782316</v>
      </c>
      <c r="H36" s="34">
        <v>12.051600000000001</v>
      </c>
      <c r="I36" s="34">
        <v>55.490400000000001</v>
      </c>
      <c r="J36" s="34"/>
    </row>
    <row r="37" spans="1:10">
      <c r="A37" s="33" t="s">
        <v>795</v>
      </c>
      <c r="B37" s="33" t="s">
        <v>796</v>
      </c>
      <c r="C37" s="33" t="s">
        <v>363</v>
      </c>
      <c r="D37" s="34">
        <v>28.7108036845</v>
      </c>
      <c r="E37" s="35">
        <v>4.4165868363514977E-3</v>
      </c>
      <c r="F37" s="33">
        <v>18</v>
      </c>
      <c r="G37" s="35">
        <v>0.1226175644864277</v>
      </c>
      <c r="H37" s="34">
        <v>72.768100000000004</v>
      </c>
      <c r="I37" s="34">
        <v>1931.4305999999999</v>
      </c>
      <c r="J37" s="34"/>
    </row>
    <row r="38" spans="1:10">
      <c r="A38" s="33" t="s">
        <v>567</v>
      </c>
      <c r="B38" s="33" t="s">
        <v>568</v>
      </c>
      <c r="C38" s="33" t="s">
        <v>358</v>
      </c>
      <c r="D38" s="34">
        <v>28.584429772499998</v>
      </c>
      <c r="E38" s="35">
        <v>4.3971467202777439E-3</v>
      </c>
      <c r="F38" s="33">
        <v>41</v>
      </c>
      <c r="G38" s="35">
        <v>3.048532207730088E-2</v>
      </c>
      <c r="H38" s="34">
        <v>1.6331</v>
      </c>
      <c r="I38" s="34">
        <v>11.593299999999999</v>
      </c>
      <c r="J38" s="34"/>
    </row>
    <row r="39" spans="1:10">
      <c r="A39" s="33" t="s">
        <v>797</v>
      </c>
      <c r="B39" s="33" t="s">
        <v>798</v>
      </c>
      <c r="C39" s="33" t="s">
        <v>363</v>
      </c>
      <c r="D39" s="34">
        <v>28.381721773999999</v>
      </c>
      <c r="E39" s="35">
        <v>4.3659641212938794E-3</v>
      </c>
      <c r="F39" s="33">
        <v>24</v>
      </c>
      <c r="G39" s="35">
        <v>0.26637077582847218</v>
      </c>
      <c r="H39" s="34">
        <v>29.0364</v>
      </c>
      <c r="I39" s="34">
        <v>473.608</v>
      </c>
      <c r="J39" s="34"/>
    </row>
    <row r="40" spans="1:10">
      <c r="A40" s="33" t="s">
        <v>799</v>
      </c>
      <c r="B40" s="33" t="s">
        <v>800</v>
      </c>
      <c r="C40" s="33" t="s">
        <v>95</v>
      </c>
      <c r="D40" s="34">
        <v>28.052187705000001</v>
      </c>
      <c r="E40" s="35">
        <v>4.3152718506326961E-3</v>
      </c>
      <c r="F40" s="33">
        <v>22</v>
      </c>
      <c r="G40" s="35">
        <v>0.22250450747595921</v>
      </c>
      <c r="H40" s="34">
        <v>14.9504</v>
      </c>
      <c r="I40" s="34">
        <v>36.833500000000001</v>
      </c>
      <c r="J40" s="34"/>
    </row>
    <row r="41" spans="1:10">
      <c r="A41" s="33" t="s">
        <v>308</v>
      </c>
      <c r="B41" s="33" t="s">
        <v>309</v>
      </c>
      <c r="C41" s="33" t="s">
        <v>310</v>
      </c>
      <c r="D41" s="34">
        <v>27.345029376500001</v>
      </c>
      <c r="E41" s="35">
        <v>4.2064895887639498E-3</v>
      </c>
      <c r="F41" s="33">
        <v>27</v>
      </c>
      <c r="G41" s="35">
        <v>4.2817009611094588E-2</v>
      </c>
      <c r="H41" s="34">
        <v>4.1228999999999996</v>
      </c>
      <c r="I41" s="34">
        <v>14.121700000000001</v>
      </c>
      <c r="J41" s="34"/>
    </row>
    <row r="42" spans="1:10">
      <c r="A42" s="33" t="s">
        <v>801</v>
      </c>
      <c r="B42" s="33" t="s">
        <v>802</v>
      </c>
      <c r="C42" s="33" t="s">
        <v>86</v>
      </c>
      <c r="D42" s="34">
        <v>27.0223940988</v>
      </c>
      <c r="E42" s="35">
        <v>4.1568585601068977E-3</v>
      </c>
      <c r="F42" s="33">
        <v>10</v>
      </c>
      <c r="G42" s="35">
        <v>0.107506031933767</v>
      </c>
      <c r="H42" s="34">
        <v>30.991700000000002</v>
      </c>
      <c r="I42" s="34">
        <v>791.93150000000003</v>
      </c>
      <c r="J42" s="34"/>
    </row>
    <row r="43" spans="1:10">
      <c r="A43" s="33" t="s">
        <v>803</v>
      </c>
      <c r="B43" s="33" t="s">
        <v>804</v>
      </c>
      <c r="C43" s="33" t="s">
        <v>495</v>
      </c>
      <c r="D43" s="34">
        <v>26.7926413524</v>
      </c>
      <c r="E43" s="35">
        <v>4.1215156638746446E-3</v>
      </c>
      <c r="F43" s="33">
        <v>19</v>
      </c>
      <c r="G43" s="35">
        <v>0.2413088131044866</v>
      </c>
      <c r="H43" s="34">
        <v>13.4092</v>
      </c>
      <c r="I43" s="34">
        <v>113.932</v>
      </c>
      <c r="J43" s="34"/>
    </row>
    <row r="44" spans="1:10">
      <c r="A44" s="33" t="s">
        <v>805</v>
      </c>
      <c r="B44" s="33" t="s">
        <v>806</v>
      </c>
      <c r="C44" s="33" t="s">
        <v>363</v>
      </c>
      <c r="D44" s="34">
        <v>26.222430299999999</v>
      </c>
      <c r="E44" s="35">
        <v>4.0338000201174638E-3</v>
      </c>
      <c r="F44" s="33">
        <v>20</v>
      </c>
      <c r="G44" s="35">
        <v>0.1227775111006888</v>
      </c>
      <c r="H44" s="34">
        <v>49.520400000000002</v>
      </c>
      <c r="I44" s="34">
        <v>499.84230000000002</v>
      </c>
      <c r="J44" s="34"/>
    </row>
    <row r="45" spans="1:10">
      <c r="A45" s="33" t="s">
        <v>807</v>
      </c>
      <c r="B45" s="33" t="s">
        <v>808</v>
      </c>
      <c r="C45" s="33" t="s">
        <v>333</v>
      </c>
      <c r="D45" s="34">
        <v>25.5087033147</v>
      </c>
      <c r="E45" s="35">
        <v>3.9240073008796313E-3</v>
      </c>
      <c r="F45" s="33">
        <v>52</v>
      </c>
      <c r="G45" s="35">
        <v>2.9762093559727389E-2</v>
      </c>
      <c r="H45" s="34">
        <v>3.0628000000000002</v>
      </c>
      <c r="I45" s="34">
        <v>36.290799999999997</v>
      </c>
      <c r="J45" s="34"/>
    </row>
    <row r="46" spans="1:10">
      <c r="A46" s="33" t="s">
        <v>809</v>
      </c>
      <c r="B46" s="33" t="s">
        <v>810</v>
      </c>
      <c r="C46" s="33" t="s">
        <v>86</v>
      </c>
      <c r="D46" s="34">
        <v>25.122128950099999</v>
      </c>
      <c r="E46" s="35">
        <v>3.8645405137870429E-3</v>
      </c>
      <c r="F46" s="33">
        <v>22</v>
      </c>
      <c r="G46" s="35"/>
      <c r="H46" s="34"/>
      <c r="I46" s="34"/>
      <c r="J46" s="34"/>
    </row>
    <row r="47" spans="1:10">
      <c r="A47" s="33" t="s">
        <v>811</v>
      </c>
      <c r="B47" s="33" t="s">
        <v>812</v>
      </c>
      <c r="C47" s="33" t="s">
        <v>619</v>
      </c>
      <c r="D47" s="34">
        <v>24.520868235999998</v>
      </c>
      <c r="E47" s="35">
        <v>3.772048496346827E-3</v>
      </c>
      <c r="F47" s="33">
        <v>15</v>
      </c>
      <c r="G47" s="35"/>
      <c r="H47" s="34"/>
      <c r="I47" s="34"/>
      <c r="J47" s="34"/>
    </row>
    <row r="48" spans="1:10">
      <c r="A48" s="33" t="s">
        <v>813</v>
      </c>
      <c r="B48" s="33" t="s">
        <v>814</v>
      </c>
      <c r="C48" s="33" t="s">
        <v>495</v>
      </c>
      <c r="D48" s="34">
        <v>23.550246702999999</v>
      </c>
      <c r="E48" s="35">
        <v>3.6227376538906331E-3</v>
      </c>
      <c r="F48" s="33">
        <v>27</v>
      </c>
      <c r="G48" s="35">
        <v>0.13098614594032479</v>
      </c>
      <c r="H48" s="34">
        <v>20.507000000000001</v>
      </c>
      <c r="I48" s="34">
        <v>185.3922</v>
      </c>
      <c r="J48" s="34"/>
    </row>
    <row r="49" spans="1:10">
      <c r="A49" s="33" t="s">
        <v>815</v>
      </c>
      <c r="B49" s="33" t="s">
        <v>816</v>
      </c>
      <c r="C49" s="33" t="s">
        <v>363</v>
      </c>
      <c r="D49" s="34">
        <v>23.546446963200001</v>
      </c>
      <c r="E49" s="35">
        <v>3.6221531394003159E-3</v>
      </c>
      <c r="F49" s="33">
        <v>15</v>
      </c>
      <c r="G49" s="35">
        <v>0.1099117449490582</v>
      </c>
      <c r="H49" s="34">
        <v>16.827100000000002</v>
      </c>
      <c r="I49" s="34">
        <v>156.6533</v>
      </c>
      <c r="J49" s="34"/>
    </row>
    <row r="50" spans="1:10">
      <c r="A50" s="33" t="s">
        <v>817</v>
      </c>
      <c r="B50" s="33" t="s">
        <v>818</v>
      </c>
      <c r="C50" s="33" t="s">
        <v>649</v>
      </c>
      <c r="D50" s="34">
        <v>22.275251712100001</v>
      </c>
      <c r="E50" s="35">
        <v>3.426605001001397E-3</v>
      </c>
      <c r="F50" s="33">
        <v>11</v>
      </c>
      <c r="G50" s="35">
        <v>0.11614447095392021</v>
      </c>
      <c r="H50" s="34">
        <v>4.9438000000000004</v>
      </c>
      <c r="I50" s="34">
        <v>67.781800000000004</v>
      </c>
      <c r="J50" s="34"/>
    </row>
    <row r="51" spans="1:10">
      <c r="A51" s="33" t="s">
        <v>317</v>
      </c>
      <c r="B51" s="33" t="s">
        <v>318</v>
      </c>
      <c r="C51" s="33" t="s">
        <v>95</v>
      </c>
      <c r="D51" s="34">
        <v>22.195852285000001</v>
      </c>
      <c r="E51" s="35">
        <v>3.414390976329805E-3</v>
      </c>
      <c r="F51" s="33">
        <v>27</v>
      </c>
      <c r="G51" s="35">
        <v>6.1863108959113552E-2</v>
      </c>
      <c r="H51" s="34">
        <v>11.055300000000001</v>
      </c>
      <c r="I51" s="34">
        <v>56.210599999999999</v>
      </c>
      <c r="J51" s="34"/>
    </row>
    <row r="52" spans="1:10">
      <c r="A52" s="33" t="s">
        <v>819</v>
      </c>
      <c r="B52" s="33" t="s">
        <v>820</v>
      </c>
      <c r="C52" s="33" t="s">
        <v>398</v>
      </c>
      <c r="D52" s="34">
        <v>22.000782964500001</v>
      </c>
      <c r="E52" s="35">
        <v>3.3843834362217769E-3</v>
      </c>
      <c r="F52" s="33">
        <v>25</v>
      </c>
      <c r="G52" s="35">
        <v>5.3828296851920712E-2</v>
      </c>
      <c r="H52" s="34">
        <v>10.4527</v>
      </c>
      <c r="I52" s="34">
        <v>90.507000000000005</v>
      </c>
      <c r="J52" s="34"/>
    </row>
    <row r="53" spans="1:10">
      <c r="A53" s="33" t="s">
        <v>821</v>
      </c>
      <c r="B53" s="33" t="s">
        <v>822</v>
      </c>
      <c r="C53" s="33" t="s">
        <v>398</v>
      </c>
      <c r="D53" s="34">
        <v>21.9461415</v>
      </c>
      <c r="E53" s="35">
        <v>3.375977932304799E-3</v>
      </c>
      <c r="F53" s="33">
        <v>15</v>
      </c>
      <c r="G53" s="35">
        <v>0.1190060955509</v>
      </c>
      <c r="H53" s="34">
        <v>84.9315</v>
      </c>
      <c r="I53" s="34">
        <v>728.0856</v>
      </c>
      <c r="J53" s="34"/>
    </row>
    <row r="54" spans="1:10">
      <c r="A54" s="33" t="s">
        <v>823</v>
      </c>
      <c r="B54" s="33" t="s">
        <v>824</v>
      </c>
      <c r="C54" s="33" t="s">
        <v>94</v>
      </c>
      <c r="D54" s="34">
        <v>21.864707686500001</v>
      </c>
      <c r="E54" s="35">
        <v>3.3634509576965549E-3</v>
      </c>
      <c r="F54" s="33">
        <v>15</v>
      </c>
      <c r="G54" s="35">
        <v>4.8651315457322111E-2</v>
      </c>
      <c r="H54" s="34">
        <v>11.9253</v>
      </c>
      <c r="I54" s="34">
        <v>55.083399999999997</v>
      </c>
      <c r="J54" s="34"/>
    </row>
    <row r="55" spans="1:10">
      <c r="A55" s="33" t="s">
        <v>825</v>
      </c>
      <c r="B55" s="33" t="s">
        <v>826</v>
      </c>
      <c r="C55" s="33" t="s">
        <v>95</v>
      </c>
      <c r="D55" s="34">
        <v>21.8490267285</v>
      </c>
      <c r="E55" s="35">
        <v>3.3610387537943158E-3</v>
      </c>
      <c r="F55" s="33">
        <v>7</v>
      </c>
      <c r="G55" s="35">
        <v>0.14912944087758359</v>
      </c>
      <c r="H55" s="34">
        <v>22.2925</v>
      </c>
      <c r="I55" s="34">
        <v>116.55629999999999</v>
      </c>
      <c r="J55" s="34"/>
    </row>
    <row r="56" spans="1:10">
      <c r="A56" s="33" t="s">
        <v>827</v>
      </c>
      <c r="B56" s="33" t="s">
        <v>828</v>
      </c>
      <c r="C56" s="33" t="s">
        <v>518</v>
      </c>
      <c r="D56" s="34">
        <v>21.516954005500001</v>
      </c>
      <c r="E56" s="35">
        <v>3.3099559616429782E-3</v>
      </c>
      <c r="F56" s="33">
        <v>20</v>
      </c>
      <c r="G56" s="35">
        <v>0.29765400745661419</v>
      </c>
      <c r="H56" s="34">
        <v>4.7775999999999996</v>
      </c>
      <c r="I56" s="34">
        <v>23.4209</v>
      </c>
      <c r="J56" s="34"/>
    </row>
    <row r="57" spans="1:10">
      <c r="A57" s="33" t="s">
        <v>829</v>
      </c>
      <c r="B57" s="33" t="s">
        <v>830</v>
      </c>
      <c r="C57" s="33" t="s">
        <v>86</v>
      </c>
      <c r="D57" s="34">
        <v>21.302256766999999</v>
      </c>
      <c r="E57" s="35">
        <v>3.2769290562390009E-3</v>
      </c>
      <c r="F57" s="33">
        <v>20</v>
      </c>
      <c r="G57" s="35">
        <v>6.0531463221788803E-2</v>
      </c>
      <c r="H57" s="34">
        <v>11.7418</v>
      </c>
      <c r="I57" s="34">
        <v>112.88249999999999</v>
      </c>
      <c r="J57" s="34"/>
    </row>
    <row r="58" spans="1:10">
      <c r="A58" s="33" t="s">
        <v>831</v>
      </c>
      <c r="B58" s="33" t="s">
        <v>832</v>
      </c>
      <c r="C58" s="33" t="s">
        <v>92</v>
      </c>
      <c r="D58" s="34">
        <v>20.9997565239</v>
      </c>
      <c r="E58" s="35">
        <v>3.2303954026934589E-3</v>
      </c>
      <c r="F58" s="33">
        <v>19</v>
      </c>
      <c r="G58" s="35">
        <v>0.25856122540978022</v>
      </c>
      <c r="H58" s="34">
        <v>17.082000000000001</v>
      </c>
      <c r="I58" s="34">
        <v>279.71179999999998</v>
      </c>
      <c r="J58" s="34"/>
    </row>
    <row r="59" spans="1:10">
      <c r="A59" s="33" t="s">
        <v>833</v>
      </c>
      <c r="B59" s="33" t="s">
        <v>834</v>
      </c>
      <c r="C59" s="33" t="s">
        <v>92</v>
      </c>
      <c r="D59" s="34">
        <v>20.202459651000002</v>
      </c>
      <c r="E59" s="35">
        <v>3.1077471162780082E-3</v>
      </c>
      <c r="F59" s="33">
        <v>22</v>
      </c>
      <c r="G59" s="35">
        <v>8.4296355482518903E-2</v>
      </c>
      <c r="H59" s="34">
        <v>7.7839</v>
      </c>
      <c r="I59" s="34">
        <v>39.429200000000002</v>
      </c>
      <c r="J59" s="34"/>
    </row>
    <row r="60" spans="1:10">
      <c r="A60" s="33" t="s">
        <v>835</v>
      </c>
      <c r="B60" s="33" t="s">
        <v>836</v>
      </c>
      <c r="C60" s="33" t="s">
        <v>99</v>
      </c>
      <c r="D60" s="34">
        <v>20.154082129199999</v>
      </c>
      <c r="E60" s="35">
        <v>3.1003051955186618E-3</v>
      </c>
      <c r="F60" s="33">
        <v>17</v>
      </c>
      <c r="G60" s="35">
        <v>5.3612450537342052E-2</v>
      </c>
      <c r="H60" s="34">
        <v>5.2060000000000004</v>
      </c>
      <c r="I60" s="34">
        <v>18.691800000000001</v>
      </c>
      <c r="J60" s="34"/>
    </row>
    <row r="61" spans="1:10">
      <c r="A61" s="33" t="s">
        <v>837</v>
      </c>
      <c r="B61" s="33" t="s">
        <v>838</v>
      </c>
      <c r="C61" s="33" t="s">
        <v>398</v>
      </c>
      <c r="D61" s="34">
        <v>20.0436991061</v>
      </c>
      <c r="E61" s="35">
        <v>3.0833249600596539E-3</v>
      </c>
      <c r="F61" s="33">
        <v>27</v>
      </c>
      <c r="G61" s="35">
        <v>0.2212561303418302</v>
      </c>
      <c r="H61" s="34">
        <v>23.1084</v>
      </c>
      <c r="I61" s="34">
        <v>144.7723</v>
      </c>
      <c r="J61" s="34"/>
    </row>
    <row r="62" spans="1:10">
      <c r="A62" s="33" t="s">
        <v>591</v>
      </c>
      <c r="B62" s="33" t="s">
        <v>592</v>
      </c>
      <c r="C62" s="33" t="s">
        <v>363</v>
      </c>
      <c r="D62" s="34">
        <v>20.015038901</v>
      </c>
      <c r="E62" s="35">
        <v>3.0789161568104402E-3</v>
      </c>
      <c r="F62" s="33">
        <v>18</v>
      </c>
      <c r="G62" s="35">
        <v>6.9459346944418826E-2</v>
      </c>
      <c r="H62" s="34">
        <v>27.468699999999998</v>
      </c>
      <c r="I62" s="34">
        <v>189.04660000000001</v>
      </c>
      <c r="J62" s="34"/>
    </row>
    <row r="63" spans="1:10">
      <c r="A63" s="33" t="s">
        <v>839</v>
      </c>
      <c r="B63" s="33" t="s">
        <v>840</v>
      </c>
      <c r="C63" s="33" t="s">
        <v>95</v>
      </c>
      <c r="D63" s="34">
        <v>19.883891985999998</v>
      </c>
      <c r="E63" s="35">
        <v>3.0587418090359179E-3</v>
      </c>
      <c r="F63" s="33">
        <v>15</v>
      </c>
      <c r="G63" s="35">
        <v>8.7936953954350042E-2</v>
      </c>
      <c r="H63" s="34">
        <v>18.704699999999999</v>
      </c>
      <c r="I63" s="34">
        <v>234.94210000000001</v>
      </c>
      <c r="J63" s="34"/>
    </row>
    <row r="64" spans="1:10">
      <c r="A64" s="33" t="s">
        <v>841</v>
      </c>
      <c r="B64" s="33" t="s">
        <v>842</v>
      </c>
      <c r="C64" s="33" t="s">
        <v>95</v>
      </c>
      <c r="D64" s="34">
        <v>19.7896500192</v>
      </c>
      <c r="E64" s="35">
        <v>3.0442445544632268E-3</v>
      </c>
      <c r="F64" s="33">
        <v>15</v>
      </c>
      <c r="G64" s="35">
        <v>7.5352929189309664E-2</v>
      </c>
      <c r="H64" s="34">
        <v>9.1798000000000002</v>
      </c>
      <c r="I64" s="34">
        <v>40.645499999999998</v>
      </c>
      <c r="J64" s="34"/>
    </row>
    <row r="65" spans="1:10">
      <c r="A65" s="33" t="s">
        <v>843</v>
      </c>
      <c r="B65" s="33" t="s">
        <v>844</v>
      </c>
      <c r="C65" s="33" t="s">
        <v>95</v>
      </c>
      <c r="D65" s="34">
        <v>19.1492837642</v>
      </c>
      <c r="E65" s="35">
        <v>2.9457369263467918E-3</v>
      </c>
      <c r="F65" s="33">
        <v>16</v>
      </c>
      <c r="G65" s="35">
        <v>0.1142870121267873</v>
      </c>
      <c r="H65" s="34">
        <v>14.44</v>
      </c>
      <c r="I65" s="34">
        <v>99.474000000000004</v>
      </c>
      <c r="J65" s="34"/>
    </row>
    <row r="66" spans="1:10">
      <c r="A66" s="33" t="s">
        <v>845</v>
      </c>
      <c r="B66" s="33" t="s">
        <v>846</v>
      </c>
      <c r="C66" s="33" t="s">
        <v>398</v>
      </c>
      <c r="D66" s="34">
        <v>18.937292050300002</v>
      </c>
      <c r="E66" s="35">
        <v>2.9131262121600689E-3</v>
      </c>
      <c r="F66" s="33">
        <v>17</v>
      </c>
      <c r="G66" s="35">
        <v>0.13449238284305751</v>
      </c>
      <c r="H66" s="34">
        <v>10.9785</v>
      </c>
      <c r="I66" s="34">
        <v>96.887299999999996</v>
      </c>
      <c r="J66" s="34"/>
    </row>
    <row r="67" spans="1:10">
      <c r="A67" s="33" t="s">
        <v>847</v>
      </c>
      <c r="B67" s="33" t="s">
        <v>848</v>
      </c>
      <c r="C67" s="33" t="s">
        <v>333</v>
      </c>
      <c r="D67" s="34">
        <v>18.9340230846</v>
      </c>
      <c r="E67" s="35">
        <v>2.9126233467217568E-3</v>
      </c>
      <c r="F67" s="33">
        <v>36</v>
      </c>
      <c r="G67" s="35">
        <v>7.6909360929795726E-3</v>
      </c>
      <c r="H67" s="34">
        <v>3.3891</v>
      </c>
      <c r="I67" s="34">
        <v>25.4575</v>
      </c>
      <c r="J67" s="34"/>
    </row>
    <row r="68" spans="1:10">
      <c r="A68" s="33" t="s">
        <v>849</v>
      </c>
      <c r="B68" s="33" t="s">
        <v>850</v>
      </c>
      <c r="C68" s="33" t="s">
        <v>363</v>
      </c>
      <c r="D68" s="34">
        <v>18.918237098799999</v>
      </c>
      <c r="E68" s="35">
        <v>2.9101949863787569E-3</v>
      </c>
      <c r="F68" s="33">
        <v>12</v>
      </c>
      <c r="G68" s="35">
        <v>0.2413522675580623</v>
      </c>
      <c r="H68" s="34">
        <v>36.538699999999999</v>
      </c>
      <c r="I68" s="34">
        <v>120.9478</v>
      </c>
      <c r="J68" s="34"/>
    </row>
    <row r="69" spans="1:10">
      <c r="A69" s="33" t="s">
        <v>851</v>
      </c>
      <c r="B69" s="33" t="s">
        <v>852</v>
      </c>
      <c r="C69" s="33" t="s">
        <v>358</v>
      </c>
      <c r="D69" s="34">
        <v>18.837285481799999</v>
      </c>
      <c r="E69" s="35">
        <v>2.897742188123702E-3</v>
      </c>
      <c r="F69" s="33">
        <v>28</v>
      </c>
      <c r="G69" s="35">
        <v>1.9923349537069961E-2</v>
      </c>
      <c r="H69" s="34">
        <v>1.3312999999999999</v>
      </c>
      <c r="I69" s="34">
        <v>8.8279999999999994</v>
      </c>
      <c r="J69" s="34"/>
    </row>
    <row r="70" spans="1:10">
      <c r="A70" s="33" t="s">
        <v>853</v>
      </c>
      <c r="B70" s="33" t="s">
        <v>854</v>
      </c>
      <c r="C70" s="33" t="s">
        <v>95</v>
      </c>
      <c r="D70" s="34">
        <v>18.524217473299998</v>
      </c>
      <c r="E70" s="35">
        <v>2.8495828937891319E-3</v>
      </c>
      <c r="F70" s="33">
        <v>15</v>
      </c>
      <c r="G70" s="35">
        <v>5.9581870583517181E-2</v>
      </c>
      <c r="H70" s="34">
        <v>54.028199999999998</v>
      </c>
      <c r="I70" s="34">
        <v>13066.8686</v>
      </c>
      <c r="J70" s="34"/>
    </row>
    <row r="71" spans="1:10">
      <c r="A71" s="33" t="s">
        <v>855</v>
      </c>
      <c r="B71" s="33" t="s">
        <v>856</v>
      </c>
      <c r="C71" s="33" t="s">
        <v>647</v>
      </c>
      <c r="D71" s="34">
        <v>18.3471455928</v>
      </c>
      <c r="E71" s="35">
        <v>2.8223439023245182E-3</v>
      </c>
      <c r="F71" s="33">
        <v>13</v>
      </c>
      <c r="G71" s="35">
        <v>0.118936111838386</v>
      </c>
      <c r="H71" s="34">
        <v>10.869300000000001</v>
      </c>
      <c r="I71" s="34">
        <v>158.03360000000001</v>
      </c>
      <c r="J71" s="34"/>
    </row>
    <row r="72" spans="1:10">
      <c r="A72" s="33" t="s">
        <v>857</v>
      </c>
      <c r="B72" s="33" t="s">
        <v>858</v>
      </c>
      <c r="C72" s="33" t="s">
        <v>95</v>
      </c>
      <c r="D72" s="34">
        <v>18.248234166</v>
      </c>
      <c r="E72" s="35">
        <v>2.8071283440848339E-3</v>
      </c>
      <c r="F72" s="33">
        <v>9</v>
      </c>
      <c r="G72" s="35">
        <v>0.1072074665553585</v>
      </c>
      <c r="H72" s="34">
        <v>8.5891000000000002</v>
      </c>
      <c r="I72" s="34">
        <v>72.847800000000007</v>
      </c>
      <c r="J72" s="34"/>
    </row>
    <row r="73" spans="1:10">
      <c r="A73" s="33" t="s">
        <v>859</v>
      </c>
      <c r="B73" s="33" t="s">
        <v>860</v>
      </c>
      <c r="C73" s="33" t="s">
        <v>95</v>
      </c>
      <c r="D73" s="34">
        <v>18.1935875474</v>
      </c>
      <c r="E73" s="35">
        <v>2.7987220473119521E-3</v>
      </c>
      <c r="F73" s="33">
        <v>30</v>
      </c>
      <c r="G73" s="35">
        <v>0.1156716991877955</v>
      </c>
      <c r="H73" s="34">
        <v>4.5370999999999997</v>
      </c>
      <c r="I73" s="34">
        <v>67.666300000000007</v>
      </c>
      <c r="J73" s="34"/>
    </row>
    <row r="74" spans="1:10">
      <c r="A74" s="33" t="s">
        <v>861</v>
      </c>
      <c r="B74" s="33" t="s">
        <v>862</v>
      </c>
      <c r="C74" s="33" t="s">
        <v>647</v>
      </c>
      <c r="D74" s="34">
        <v>18.180838553299999</v>
      </c>
      <c r="E74" s="35">
        <v>2.7967608678152881E-3</v>
      </c>
      <c r="F74" s="33">
        <v>22</v>
      </c>
      <c r="G74" s="35">
        <v>0.10089080799010321</v>
      </c>
      <c r="H74" s="34">
        <v>6.5138999999999996</v>
      </c>
      <c r="I74" s="34">
        <v>41.368200000000002</v>
      </c>
      <c r="J74" s="34"/>
    </row>
    <row r="75" spans="1:10">
      <c r="A75" s="33" t="s">
        <v>863</v>
      </c>
      <c r="B75" s="33" t="s">
        <v>864</v>
      </c>
      <c r="C75" s="33" t="s">
        <v>363</v>
      </c>
      <c r="D75" s="34">
        <v>17.992961150999999</v>
      </c>
      <c r="E75" s="35">
        <v>2.7678596614622922E-3</v>
      </c>
      <c r="F75" s="33">
        <v>11</v>
      </c>
      <c r="G75" s="35">
        <v>0.1025391357143195</v>
      </c>
      <c r="H75" s="34">
        <v>65.4101</v>
      </c>
      <c r="I75" s="34">
        <v>241.8501</v>
      </c>
      <c r="J75" s="34"/>
    </row>
    <row r="76" spans="1:10">
      <c r="A76" s="33" t="s">
        <v>865</v>
      </c>
      <c r="B76" s="33" t="s">
        <v>866</v>
      </c>
      <c r="C76" s="33" t="s">
        <v>333</v>
      </c>
      <c r="D76" s="34">
        <v>17.9869142772</v>
      </c>
      <c r="E76" s="35">
        <v>2.7669294700430739E-3</v>
      </c>
      <c r="F76" s="33">
        <v>22</v>
      </c>
      <c r="G76" s="35">
        <v>5.3292527295024747E-2</v>
      </c>
      <c r="H76" s="34">
        <v>3.7875000000000001</v>
      </c>
      <c r="I76" s="34">
        <v>24.1203</v>
      </c>
      <c r="J76" s="34"/>
    </row>
    <row r="77" spans="1:10">
      <c r="A77" s="33" t="s">
        <v>867</v>
      </c>
      <c r="B77" s="33" t="s">
        <v>868</v>
      </c>
      <c r="C77" s="33" t="s">
        <v>363</v>
      </c>
      <c r="D77" s="34">
        <v>17.776894480799999</v>
      </c>
      <c r="E77" s="35">
        <v>2.734622096193619E-3</v>
      </c>
      <c r="F77" s="33">
        <v>6</v>
      </c>
      <c r="G77" s="35">
        <v>0.21063106265305009</v>
      </c>
      <c r="H77" s="34">
        <v>21.465499999999999</v>
      </c>
      <c r="I77" s="34">
        <v>83.222800000000007</v>
      </c>
      <c r="J77" s="34"/>
    </row>
    <row r="78" spans="1:10">
      <c r="A78" s="33" t="s">
        <v>869</v>
      </c>
      <c r="B78" s="33" t="s">
        <v>870</v>
      </c>
      <c r="C78" s="33" t="s">
        <v>363</v>
      </c>
      <c r="D78" s="34">
        <v>17.6576055606</v>
      </c>
      <c r="E78" s="35">
        <v>2.7162718653722388E-3</v>
      </c>
      <c r="F78" s="33">
        <v>18</v>
      </c>
      <c r="G78" s="35">
        <v>0.1192336101634164</v>
      </c>
      <c r="H78" s="34">
        <v>16.5761</v>
      </c>
      <c r="I78" s="34">
        <v>138.31460000000001</v>
      </c>
      <c r="J78" s="34"/>
    </row>
    <row r="79" spans="1:10">
      <c r="A79" s="33" t="s">
        <v>871</v>
      </c>
      <c r="B79" s="33" t="s">
        <v>872</v>
      </c>
      <c r="C79" s="33" t="s">
        <v>363</v>
      </c>
      <c r="D79" s="34">
        <v>17.51658909</v>
      </c>
      <c r="E79" s="35">
        <v>2.6945792825172018E-3</v>
      </c>
      <c r="F79" s="33">
        <v>17</v>
      </c>
      <c r="G79" s="35">
        <v>9.9311446449391438E-2</v>
      </c>
      <c r="H79" s="34">
        <v>18.526299999999999</v>
      </c>
      <c r="I79" s="34">
        <v>219.91130000000001</v>
      </c>
      <c r="J79" s="34"/>
    </row>
    <row r="80" spans="1:10">
      <c r="A80" s="33" t="s">
        <v>873</v>
      </c>
      <c r="B80" s="33" t="s">
        <v>874</v>
      </c>
      <c r="C80" s="33" t="s">
        <v>363</v>
      </c>
      <c r="D80" s="34">
        <v>17.3760978846</v>
      </c>
      <c r="E80" s="35">
        <v>2.6729675012793341E-3</v>
      </c>
      <c r="F80" s="33">
        <v>16</v>
      </c>
      <c r="G80" s="35">
        <v>0.21449157988063969</v>
      </c>
      <c r="H80" s="34">
        <v>28.843399999999999</v>
      </c>
      <c r="I80" s="34">
        <v>242.3443</v>
      </c>
      <c r="J80" s="34"/>
    </row>
    <row r="81" spans="1:10">
      <c r="A81" s="33" t="s">
        <v>523</v>
      </c>
      <c r="B81" s="33" t="s">
        <v>524</v>
      </c>
      <c r="C81" s="33" t="s">
        <v>97</v>
      </c>
      <c r="D81" s="34">
        <v>17.0903767818</v>
      </c>
      <c r="E81" s="35">
        <v>2.6290149851686279E-3</v>
      </c>
      <c r="F81" s="33">
        <v>20</v>
      </c>
      <c r="G81" s="35">
        <v>0.11061123090810999</v>
      </c>
      <c r="H81" s="34">
        <v>15.544700000000001</v>
      </c>
      <c r="I81" s="34">
        <v>74.187700000000007</v>
      </c>
      <c r="J81" s="34"/>
    </row>
    <row r="82" spans="1:10">
      <c r="A82" s="33" t="s">
        <v>875</v>
      </c>
      <c r="B82" s="33" t="s">
        <v>876</v>
      </c>
      <c r="C82" s="33" t="s">
        <v>92</v>
      </c>
      <c r="D82" s="34">
        <v>17.032747737499999</v>
      </c>
      <c r="E82" s="35">
        <v>2.6201499014446108E-3</v>
      </c>
      <c r="F82" s="33">
        <v>41</v>
      </c>
      <c r="G82" s="35">
        <v>8.8830246751796293E-2</v>
      </c>
      <c r="H82" s="34">
        <v>9.7286000000000001</v>
      </c>
      <c r="I82" s="34">
        <v>48.349699999999999</v>
      </c>
      <c r="J82" s="34"/>
    </row>
    <row r="83" spans="1:10">
      <c r="A83" s="33" t="s">
        <v>877</v>
      </c>
      <c r="B83" s="33" t="s">
        <v>878</v>
      </c>
      <c r="C83" s="33" t="s">
        <v>98</v>
      </c>
      <c r="D83" s="34">
        <v>16.582320564500002</v>
      </c>
      <c r="E83" s="35">
        <v>2.5508606281498761E-3</v>
      </c>
      <c r="F83" s="33">
        <v>10</v>
      </c>
      <c r="G83" s="35">
        <v>0.1940661434604769</v>
      </c>
      <c r="H83" s="34">
        <v>8.3286999999999995</v>
      </c>
      <c r="I83" s="34">
        <v>132.65780000000001</v>
      </c>
      <c r="J83" s="34"/>
    </row>
    <row r="84" spans="1:10">
      <c r="A84" s="33" t="s">
        <v>879</v>
      </c>
      <c r="B84" s="33" t="s">
        <v>880</v>
      </c>
      <c r="C84" s="33" t="s">
        <v>97</v>
      </c>
      <c r="D84" s="34">
        <v>16.5707480007</v>
      </c>
      <c r="E84" s="35">
        <v>2.5490804190862922E-3</v>
      </c>
      <c r="F84" s="33">
        <v>10</v>
      </c>
      <c r="G84" s="35">
        <v>0.13605457686628639</v>
      </c>
      <c r="H84" s="34">
        <v>21.7681</v>
      </c>
      <c r="I84" s="34">
        <v>148.0566</v>
      </c>
      <c r="J84" s="34"/>
    </row>
    <row r="85" spans="1:10">
      <c r="A85" s="33" t="s">
        <v>881</v>
      </c>
      <c r="B85" s="33" t="s">
        <v>882</v>
      </c>
      <c r="C85" s="33" t="s">
        <v>333</v>
      </c>
      <c r="D85" s="34">
        <v>16.438740064499999</v>
      </c>
      <c r="E85" s="35">
        <v>2.528773620303449E-3</v>
      </c>
      <c r="F85" s="33">
        <v>23</v>
      </c>
      <c r="G85" s="35">
        <v>2.9579379333333329E-2</v>
      </c>
      <c r="H85" s="34">
        <v>3.5830000000000002</v>
      </c>
      <c r="I85" s="34">
        <v>27.965800000000002</v>
      </c>
      <c r="J85" s="34"/>
    </row>
    <row r="86" spans="1:10">
      <c r="A86" s="33" t="s">
        <v>883</v>
      </c>
      <c r="B86" s="33" t="s">
        <v>884</v>
      </c>
      <c r="C86" s="33" t="s">
        <v>363</v>
      </c>
      <c r="D86" s="34">
        <v>16.4026079532</v>
      </c>
      <c r="E86" s="35">
        <v>2.5232154127070761E-3</v>
      </c>
      <c r="F86" s="33">
        <v>11</v>
      </c>
      <c r="G86" s="35">
        <v>7.0884624652016351E-2</v>
      </c>
      <c r="H86" s="34">
        <v>32.716999999999999</v>
      </c>
      <c r="I86" s="34">
        <v>177.61179999999999</v>
      </c>
      <c r="J86" s="34"/>
    </row>
    <row r="87" spans="1:10">
      <c r="A87" s="33" t="s">
        <v>531</v>
      </c>
      <c r="B87" s="33" t="s">
        <v>532</v>
      </c>
      <c r="C87" s="33" t="s">
        <v>95</v>
      </c>
      <c r="D87" s="34">
        <v>16.381955990400002</v>
      </c>
      <c r="E87" s="35">
        <v>2.5200385184602409E-3</v>
      </c>
      <c r="F87" s="33">
        <v>15</v>
      </c>
      <c r="G87" s="35"/>
      <c r="H87" s="34"/>
      <c r="I87" s="34"/>
      <c r="J87" s="34"/>
    </row>
    <row r="88" spans="1:10">
      <c r="A88" s="33" t="s">
        <v>304</v>
      </c>
      <c r="B88" s="33" t="s">
        <v>305</v>
      </c>
      <c r="C88" s="33" t="s">
        <v>92</v>
      </c>
      <c r="D88" s="34">
        <v>16.349304729</v>
      </c>
      <c r="E88" s="35">
        <v>2.5150157704774889E-3</v>
      </c>
      <c r="F88" s="33">
        <v>26</v>
      </c>
      <c r="G88" s="35">
        <v>0.1469286609231647</v>
      </c>
      <c r="H88" s="34">
        <v>10.089</v>
      </c>
      <c r="I88" s="34">
        <v>69.015500000000003</v>
      </c>
      <c r="J88" s="34"/>
    </row>
    <row r="89" spans="1:10">
      <c r="A89" s="33" t="s">
        <v>885</v>
      </c>
      <c r="B89" s="33" t="s">
        <v>886</v>
      </c>
      <c r="C89" s="33" t="s">
        <v>649</v>
      </c>
      <c r="D89" s="34">
        <v>16.279081790399999</v>
      </c>
      <c r="E89" s="35">
        <v>2.5042133662801411E-3</v>
      </c>
      <c r="F89" s="33">
        <v>18</v>
      </c>
      <c r="G89" s="35">
        <v>2.6296624240425118E-2</v>
      </c>
      <c r="H89" s="34">
        <v>11.9758</v>
      </c>
      <c r="I89" s="34">
        <v>248.58879999999999</v>
      </c>
      <c r="J89" s="34"/>
    </row>
    <row r="90" spans="1:10">
      <c r="A90" s="33" t="s">
        <v>887</v>
      </c>
      <c r="B90" s="33" t="s">
        <v>888</v>
      </c>
      <c r="C90" s="33" t="s">
        <v>99</v>
      </c>
      <c r="D90" s="34">
        <v>16.166852248200001</v>
      </c>
      <c r="E90" s="35">
        <v>2.486949080536796E-3</v>
      </c>
      <c r="F90" s="33">
        <v>11</v>
      </c>
      <c r="G90" s="35">
        <v>7.1393800694837223E-2</v>
      </c>
      <c r="H90" s="34">
        <v>2.6358000000000001</v>
      </c>
      <c r="I90" s="34">
        <v>14.1267</v>
      </c>
      <c r="J90" s="34"/>
    </row>
    <row r="91" spans="1:10">
      <c r="A91" s="33" t="s">
        <v>889</v>
      </c>
      <c r="B91" s="33" t="s">
        <v>890</v>
      </c>
      <c r="C91" s="33" t="s">
        <v>363</v>
      </c>
      <c r="D91" s="34">
        <v>16.0668796245</v>
      </c>
      <c r="E91" s="35">
        <v>2.4715702782336299E-3</v>
      </c>
      <c r="F91" s="33">
        <v>27</v>
      </c>
      <c r="G91" s="35">
        <v>0.1193029547675918</v>
      </c>
      <c r="H91" s="34">
        <v>20.150500000000001</v>
      </c>
      <c r="I91" s="34">
        <v>188.8201</v>
      </c>
      <c r="J91" s="34"/>
    </row>
    <row r="92" spans="1:10">
      <c r="A92" s="33" t="s">
        <v>559</v>
      </c>
      <c r="B92" s="33" t="s">
        <v>560</v>
      </c>
      <c r="C92" s="33" t="s">
        <v>92</v>
      </c>
      <c r="D92" s="34">
        <v>15.940062364999999</v>
      </c>
      <c r="E92" s="35">
        <v>2.4520619619536419E-3</v>
      </c>
      <c r="F92" s="33">
        <v>20</v>
      </c>
      <c r="G92" s="35"/>
      <c r="H92" s="34"/>
      <c r="I92" s="34"/>
      <c r="J92" s="34"/>
    </row>
    <row r="93" spans="1:10">
      <c r="A93" s="33" t="s">
        <v>891</v>
      </c>
      <c r="B93" s="33" t="s">
        <v>892</v>
      </c>
      <c r="C93" s="33" t="s">
        <v>95</v>
      </c>
      <c r="D93" s="34">
        <v>15.830254010999999</v>
      </c>
      <c r="E93" s="35">
        <v>2.4351701279204611E-3</v>
      </c>
      <c r="F93" s="33">
        <v>18</v>
      </c>
      <c r="G93" s="35">
        <v>0.1034385620500088</v>
      </c>
      <c r="H93" s="34">
        <v>46.471699999999998</v>
      </c>
      <c r="I93" s="34">
        <v>266.14760000000001</v>
      </c>
      <c r="J93" s="34"/>
    </row>
    <row r="94" spans="1:10">
      <c r="A94" s="33" t="s">
        <v>636</v>
      </c>
      <c r="B94" s="33" t="s">
        <v>637</v>
      </c>
      <c r="C94" s="33" t="s">
        <v>401</v>
      </c>
      <c r="D94" s="34">
        <v>15.824957925</v>
      </c>
      <c r="E94" s="35">
        <v>2.4343554302906482E-3</v>
      </c>
      <c r="F94" s="33">
        <v>18</v>
      </c>
      <c r="G94" s="35">
        <v>0.1502990853758055</v>
      </c>
      <c r="H94" s="34">
        <v>13.0128</v>
      </c>
      <c r="I94" s="34">
        <v>215.14179999999999</v>
      </c>
      <c r="J94" s="34"/>
    </row>
    <row r="95" spans="1:10">
      <c r="A95" s="33" t="s">
        <v>893</v>
      </c>
      <c r="B95" s="33" t="s">
        <v>894</v>
      </c>
      <c r="C95" s="33" t="s">
        <v>363</v>
      </c>
      <c r="D95" s="34">
        <v>15.738230507999999</v>
      </c>
      <c r="E95" s="35">
        <v>2.421014139935904E-3</v>
      </c>
      <c r="F95" s="33">
        <v>12</v>
      </c>
      <c r="G95" s="35">
        <v>0.1236555158299114</v>
      </c>
      <c r="H95" s="34">
        <v>14.3635</v>
      </c>
      <c r="I95" s="34">
        <v>116.0393</v>
      </c>
      <c r="J95" s="34"/>
    </row>
    <row r="96" spans="1:10">
      <c r="A96" s="33" t="s">
        <v>895</v>
      </c>
      <c r="B96" s="33" t="s">
        <v>896</v>
      </c>
      <c r="C96" s="33" t="s">
        <v>94</v>
      </c>
      <c r="D96" s="34">
        <v>15.501604499999999</v>
      </c>
      <c r="E96" s="35">
        <v>2.3846139289367459E-3</v>
      </c>
      <c r="F96" s="33">
        <v>9</v>
      </c>
      <c r="G96" s="35">
        <v>0.1183033305833899</v>
      </c>
      <c r="H96" s="34">
        <v>29.786100000000001</v>
      </c>
      <c r="I96" s="34">
        <v>692.1259</v>
      </c>
      <c r="J96" s="34"/>
    </row>
    <row r="97" spans="1:10">
      <c r="A97" s="33" t="s">
        <v>344</v>
      </c>
      <c r="B97" s="33" t="s">
        <v>345</v>
      </c>
      <c r="C97" s="33" t="s">
        <v>94</v>
      </c>
      <c r="D97" s="34">
        <v>15.454259262000001</v>
      </c>
      <c r="E97" s="35">
        <v>2.377330804534776E-3</v>
      </c>
      <c r="F97" s="33">
        <v>12</v>
      </c>
      <c r="G97" s="35">
        <v>5.985531454719982E-2</v>
      </c>
      <c r="H97" s="34">
        <v>5.7778</v>
      </c>
      <c r="I97" s="34">
        <v>28.1416</v>
      </c>
      <c r="J97" s="34"/>
    </row>
    <row r="98" spans="1:10">
      <c r="A98" s="33" t="s">
        <v>897</v>
      </c>
      <c r="B98" s="33" t="s">
        <v>898</v>
      </c>
      <c r="C98" s="33" t="s">
        <v>92</v>
      </c>
      <c r="D98" s="34">
        <v>15.2840668018</v>
      </c>
      <c r="E98" s="35">
        <v>2.3511500752307268E-3</v>
      </c>
      <c r="F98" s="33">
        <v>38</v>
      </c>
      <c r="G98" s="35"/>
      <c r="H98" s="34"/>
      <c r="I98" s="34"/>
      <c r="J98" s="34"/>
    </row>
    <row r="99" spans="1:10">
      <c r="A99" s="33" t="s">
        <v>510</v>
      </c>
      <c r="B99" s="33" t="s">
        <v>511</v>
      </c>
      <c r="C99" s="33" t="s">
        <v>95</v>
      </c>
      <c r="D99" s="34">
        <v>15.250809866799999</v>
      </c>
      <c r="E99" s="35">
        <v>2.3460341563956971E-3</v>
      </c>
      <c r="F99" s="33">
        <v>18</v>
      </c>
      <c r="G99" s="35">
        <v>0.13009306825020039</v>
      </c>
      <c r="H99" s="34">
        <v>15.4475</v>
      </c>
      <c r="I99" s="34">
        <v>65.941000000000003</v>
      </c>
      <c r="J99" s="34"/>
    </row>
    <row r="100" spans="1:10">
      <c r="A100" s="33" t="s">
        <v>899</v>
      </c>
      <c r="B100" s="33" t="s">
        <v>900</v>
      </c>
      <c r="C100" s="33" t="s">
        <v>95</v>
      </c>
      <c r="D100" s="34">
        <v>15.2283309906</v>
      </c>
      <c r="E100" s="35">
        <v>2.3425762278120221E-3</v>
      </c>
      <c r="F100" s="33">
        <v>15</v>
      </c>
      <c r="G100" s="35">
        <v>0.16004859974464311</v>
      </c>
      <c r="H100" s="34">
        <v>8.7996999999999996</v>
      </c>
      <c r="I100" s="34">
        <v>46.8123</v>
      </c>
      <c r="J100" s="34"/>
    </row>
    <row r="101" spans="1:10">
      <c r="A101" s="33" t="s">
        <v>901</v>
      </c>
      <c r="B101" s="33" t="s">
        <v>902</v>
      </c>
      <c r="C101" s="33" t="s">
        <v>333</v>
      </c>
      <c r="D101" s="34">
        <v>15.084811727</v>
      </c>
      <c r="E101" s="35">
        <v>2.3204986399693382E-3</v>
      </c>
      <c r="F101" s="33">
        <v>34</v>
      </c>
      <c r="G101" s="35">
        <v>8.3949842896969291E-3</v>
      </c>
      <c r="H101" s="34">
        <v>2.8123</v>
      </c>
      <c r="I101" s="34">
        <v>29.334800000000001</v>
      </c>
      <c r="J101" s="34"/>
    </row>
  </sheetData>
  <autoFilter ref="A1:J101" xr:uid="{00000000-0009-0000-0000-000011000000}"/>
  <phoneticPr fontId="4" type="noConversion"/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9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4"/>
  <cols>
    <col min="1" max="1" width="10" customWidth="1"/>
    <col min="2" max="4" width="20" customWidth="1"/>
    <col min="5" max="7" width="21" customWidth="1"/>
  </cols>
  <sheetData>
    <row r="1" spans="1:7" ht="25" customHeight="1">
      <c r="A1" s="32" t="s">
        <v>652</v>
      </c>
      <c r="B1" s="32" t="s">
        <v>653</v>
      </c>
      <c r="C1" s="32" t="s">
        <v>654</v>
      </c>
      <c r="D1" s="32" t="s">
        <v>655</v>
      </c>
      <c r="E1" s="32" t="s">
        <v>656</v>
      </c>
      <c r="F1" s="32" t="s">
        <v>39</v>
      </c>
      <c r="G1" s="32" t="s">
        <v>40</v>
      </c>
    </row>
    <row r="2" spans="1:7">
      <c r="A2" s="33" t="s">
        <v>903</v>
      </c>
      <c r="B2" s="34">
        <v>1</v>
      </c>
      <c r="C2" s="34">
        <v>1</v>
      </c>
      <c r="D2" s="34">
        <v>1</v>
      </c>
      <c r="E2" s="35">
        <v>0</v>
      </c>
      <c r="F2" s="35">
        <v>0</v>
      </c>
      <c r="G2" s="35">
        <v>0</v>
      </c>
    </row>
    <row r="3" spans="1:7">
      <c r="A3" s="33" t="s">
        <v>904</v>
      </c>
      <c r="B3" s="34">
        <v>0.94988692531458085</v>
      </c>
      <c r="C3" s="34">
        <v>0.97955521269607382</v>
      </c>
      <c r="D3" s="34">
        <v>0.96971249093776379</v>
      </c>
      <c r="E3" s="35">
        <v>-5.0113074685419201E-2</v>
      </c>
      <c r="F3" s="35">
        <v>-2.0444787303926099E-2</v>
      </c>
      <c r="G3" s="35">
        <v>-2.9668287381492998E-2</v>
      </c>
    </row>
    <row r="4" spans="1:7">
      <c r="A4" s="33" t="s">
        <v>905</v>
      </c>
      <c r="B4" s="34">
        <v>0.92214080786745123</v>
      </c>
      <c r="C4" s="34">
        <v>0.94713207069630057</v>
      </c>
      <c r="D4" s="34">
        <v>0.97361375081462864</v>
      </c>
      <c r="E4" s="35">
        <v>-7.7859192132548702E-2</v>
      </c>
      <c r="F4" s="35">
        <v>-5.28679293036994E-2</v>
      </c>
      <c r="G4" s="35">
        <v>-2.4991262828849298E-2</v>
      </c>
    </row>
    <row r="5" spans="1:7">
      <c r="A5" s="33" t="s">
        <v>906</v>
      </c>
      <c r="B5" s="34">
        <v>0.95133782589603422</v>
      </c>
      <c r="C5" s="34">
        <v>0.96264958170089565</v>
      </c>
      <c r="D5" s="34">
        <v>0.98824935259944235</v>
      </c>
      <c r="E5" s="35">
        <v>-4.86621741039657E-2</v>
      </c>
      <c r="F5" s="35">
        <v>-3.73504182991043E-2</v>
      </c>
      <c r="G5" s="35">
        <v>-1.1311755804861399E-2</v>
      </c>
    </row>
    <row r="6" spans="1:7">
      <c r="A6" s="33" t="s">
        <v>907</v>
      </c>
      <c r="B6" s="34">
        <v>0.89443340866069732</v>
      </c>
      <c r="C6" s="34">
        <v>0.92582770037305584</v>
      </c>
      <c r="D6" s="34">
        <v>0.96609056771610036</v>
      </c>
      <c r="E6" s="35">
        <v>-0.1055665913393026</v>
      </c>
      <c r="F6" s="35">
        <v>-7.4172299626944105E-2</v>
      </c>
      <c r="G6" s="35">
        <v>-3.1394291712358503E-2</v>
      </c>
    </row>
    <row r="7" spans="1:7">
      <c r="A7" s="33" t="s">
        <v>908</v>
      </c>
      <c r="B7" s="34">
        <v>0.84152235120373253</v>
      </c>
      <c r="C7" s="34">
        <v>0.86785742653304176</v>
      </c>
      <c r="D7" s="34">
        <v>0.96965506715254624</v>
      </c>
      <c r="E7" s="35">
        <v>-0.15847764879626741</v>
      </c>
      <c r="F7" s="35">
        <v>-0.13214257346695821</v>
      </c>
      <c r="G7" s="35">
        <v>-2.6335075329309201E-2</v>
      </c>
    </row>
    <row r="8" spans="1:7">
      <c r="A8" s="33" t="s">
        <v>909</v>
      </c>
      <c r="B8" s="34">
        <v>0.86879404596273746</v>
      </c>
      <c r="C8" s="34">
        <v>0.88864135696615953</v>
      </c>
      <c r="D8" s="34">
        <v>0.97766555557218116</v>
      </c>
      <c r="E8" s="35">
        <v>-0.13120595403726251</v>
      </c>
      <c r="F8" s="35">
        <v>-0.1113586430338404</v>
      </c>
      <c r="G8" s="35">
        <v>-1.9847311003422002E-2</v>
      </c>
    </row>
    <row r="9" spans="1:7">
      <c r="A9" s="33" t="s">
        <v>910</v>
      </c>
      <c r="B9" s="34">
        <v>0.86658869778549363</v>
      </c>
      <c r="C9" s="34">
        <v>0.90673570175759444</v>
      </c>
      <c r="D9" s="34">
        <v>0.95572358748609898</v>
      </c>
      <c r="E9" s="35">
        <v>-0.13341130221450631</v>
      </c>
      <c r="F9" s="35">
        <v>-9.3264298242405494E-2</v>
      </c>
      <c r="G9" s="35">
        <v>-4.0147003972100803E-2</v>
      </c>
    </row>
    <row r="10" spans="1:7">
      <c r="A10" s="33" t="s">
        <v>911</v>
      </c>
      <c r="B10" s="34">
        <v>0.82440689735070183</v>
      </c>
      <c r="C10" s="34">
        <v>0.87458046414431068</v>
      </c>
      <c r="D10" s="34">
        <v>0.94263127425022164</v>
      </c>
      <c r="E10" s="35">
        <v>-0.17559310264929809</v>
      </c>
      <c r="F10" s="35">
        <v>-0.1254195358556893</v>
      </c>
      <c r="G10" s="35">
        <v>-5.01735667936088E-2</v>
      </c>
    </row>
    <row r="11" spans="1:7">
      <c r="A11" s="33" t="s">
        <v>912</v>
      </c>
      <c r="B11" s="34">
        <v>0.75550184146457455</v>
      </c>
      <c r="C11" s="34">
        <v>0.80444554045704264</v>
      </c>
      <c r="D11" s="34">
        <v>0.93915846812369563</v>
      </c>
      <c r="E11" s="35">
        <v>-0.24449815853542539</v>
      </c>
      <c r="F11" s="35">
        <v>-0.1955544595429573</v>
      </c>
      <c r="G11" s="35">
        <v>-4.8943698992467997E-2</v>
      </c>
    </row>
    <row r="12" spans="1:7">
      <c r="A12" s="33" t="s">
        <v>913</v>
      </c>
      <c r="B12" s="34">
        <v>0.72903174949823413</v>
      </c>
      <c r="C12" s="34">
        <v>0.76974699408709102</v>
      </c>
      <c r="D12" s="34">
        <v>0.9471056790067176</v>
      </c>
      <c r="E12" s="35">
        <v>-0.27096825050176587</v>
      </c>
      <c r="F12" s="35">
        <v>-0.2302530059129089</v>
      </c>
      <c r="G12" s="35">
        <v>-4.0715244588856801E-2</v>
      </c>
    </row>
    <row r="13" spans="1:7">
      <c r="A13" s="33" t="s">
        <v>914</v>
      </c>
      <c r="B13" s="34">
        <v>0.79363179577078535</v>
      </c>
      <c r="C13" s="34">
        <v>0.81741880842637704</v>
      </c>
      <c r="D13" s="34">
        <v>0.97089984667543405</v>
      </c>
      <c r="E13" s="35">
        <v>-0.20636820422921459</v>
      </c>
      <c r="F13" s="35">
        <v>-0.1825811915736229</v>
      </c>
      <c r="G13" s="35">
        <v>-2.3787012655591602E-2</v>
      </c>
    </row>
    <row r="14" spans="1:7">
      <c r="A14" s="33" t="s">
        <v>915</v>
      </c>
      <c r="B14" s="34">
        <v>0.76438878729972914</v>
      </c>
      <c r="C14" s="34">
        <v>0.77570038856490964</v>
      </c>
      <c r="D14" s="34">
        <v>0.98541756400804759</v>
      </c>
      <c r="E14" s="35">
        <v>-0.2356112127002708</v>
      </c>
      <c r="F14" s="35">
        <v>-0.22429961143509031</v>
      </c>
      <c r="G14" s="35">
        <v>-1.1311601265180399E-2</v>
      </c>
    </row>
    <row r="15" spans="1:7">
      <c r="A15" s="33" t="s">
        <v>916</v>
      </c>
      <c r="B15" s="34">
        <v>0.74212806887707305</v>
      </c>
      <c r="C15" s="34">
        <v>0.74140280342437404</v>
      </c>
      <c r="D15" s="34">
        <v>1.0009782340306099</v>
      </c>
      <c r="E15" s="35">
        <v>-0.25787193112292689</v>
      </c>
      <c r="F15" s="35">
        <v>-0.25859719657562591</v>
      </c>
      <c r="G15" s="35">
        <v>7.2526545269900003E-4</v>
      </c>
    </row>
    <row r="16" spans="1:7">
      <c r="A16" s="33" t="s">
        <v>917</v>
      </c>
      <c r="B16" s="34">
        <v>0.7154973830188327</v>
      </c>
      <c r="C16" s="34">
        <v>0.69980576192342303</v>
      </c>
      <c r="D16" s="34">
        <v>1.0224228235164581</v>
      </c>
      <c r="E16" s="35">
        <v>-0.2845026169811673</v>
      </c>
      <c r="F16" s="35">
        <v>-0.30019423807657691</v>
      </c>
      <c r="G16" s="35">
        <v>1.56916210954096E-2</v>
      </c>
    </row>
    <row r="17" spans="1:7">
      <c r="A17" s="33" t="s">
        <v>918</v>
      </c>
      <c r="B17" s="34">
        <v>0.72905990350436722</v>
      </c>
      <c r="C17" s="34">
        <v>0.71108364124430778</v>
      </c>
      <c r="D17" s="34">
        <v>1.0252800953606569</v>
      </c>
      <c r="E17" s="35">
        <v>-0.27094009649563278</v>
      </c>
      <c r="F17" s="35">
        <v>-0.28891635875569222</v>
      </c>
      <c r="G17" s="35">
        <v>1.7976262260059401E-2</v>
      </c>
    </row>
    <row r="18" spans="1:7">
      <c r="A18" s="33" t="s">
        <v>919</v>
      </c>
      <c r="B18" s="34">
        <v>0.72627222417332404</v>
      </c>
      <c r="C18" s="34">
        <v>0.68920475187172214</v>
      </c>
      <c r="D18" s="34">
        <v>1.0537829610154821</v>
      </c>
      <c r="E18" s="35">
        <v>-0.2737277758266759</v>
      </c>
      <c r="F18" s="35">
        <v>-0.3107952481282778</v>
      </c>
      <c r="G18" s="35">
        <v>3.70674723016019E-2</v>
      </c>
    </row>
    <row r="19" spans="1:7">
      <c r="A19" s="33" t="s">
        <v>920</v>
      </c>
      <c r="B19" s="34">
        <v>0.711836180942094</v>
      </c>
      <c r="C19" s="34">
        <v>0.65070272620780545</v>
      </c>
      <c r="D19" s="34">
        <v>1.093949897967333</v>
      </c>
      <c r="E19" s="35">
        <v>-0.288163819057906</v>
      </c>
      <c r="F19" s="35">
        <v>-0.3492972737921945</v>
      </c>
      <c r="G19" s="35">
        <v>6.1133454734288502E-2</v>
      </c>
    </row>
  </sheetData>
  <autoFilter ref="A1:G19" xr:uid="{00000000-0009-0000-0000-000012000000}"/>
  <phoneticPr fontId="4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showGridLines="0" workbookViewId="0">
      <pane ySplit="5" topLeftCell="A6" activePane="bottomLeft" state="frozen"/>
      <selection pane="bottomLeft"/>
    </sheetView>
  </sheetViews>
  <sheetFormatPr baseColWidth="10" defaultColWidth="8.83203125" defaultRowHeight="14"/>
  <cols>
    <col min="1" max="1" width="35" customWidth="1"/>
    <col min="2" max="2" width="24" customWidth="1"/>
    <col min="3" max="3" width="22" customWidth="1"/>
    <col min="4" max="4" width="18" customWidth="1"/>
    <col min="5" max="5" width="17" customWidth="1"/>
    <col min="6" max="6" width="39" customWidth="1"/>
  </cols>
  <sheetData>
    <row r="1" spans="1:6" ht="31" customHeight="1">
      <c r="A1" s="88" t="s">
        <v>48</v>
      </c>
      <c r="B1" s="87"/>
      <c r="C1" s="87"/>
      <c r="D1" s="87"/>
      <c r="E1" s="87"/>
      <c r="F1" s="87"/>
    </row>
    <row r="2" spans="1:6" ht="35" customHeight="1">
      <c r="A2" s="61" t="s">
        <v>49</v>
      </c>
      <c r="B2" s="87" t="s">
        <v>50</v>
      </c>
      <c r="C2" s="87"/>
      <c r="D2" s="87"/>
      <c r="E2" s="87"/>
      <c r="F2" s="87"/>
    </row>
    <row r="3" spans="1:6" ht="35" customHeight="1">
      <c r="A3" s="61"/>
      <c r="B3" s="87"/>
      <c r="C3" s="87"/>
      <c r="D3" s="87"/>
      <c r="E3" s="87"/>
      <c r="F3" s="87"/>
    </row>
    <row r="4" spans="1:6">
      <c r="A4" s="61"/>
      <c r="B4" s="61"/>
      <c r="C4" s="61"/>
      <c r="D4" s="61"/>
      <c r="E4" s="61"/>
      <c r="F4" s="61"/>
    </row>
    <row r="5" spans="1:6">
      <c r="A5" s="86" t="s">
        <v>51</v>
      </c>
      <c r="B5" s="86"/>
      <c r="C5" s="86"/>
      <c r="D5" s="86"/>
      <c r="E5" s="86"/>
      <c r="F5" s="86"/>
    </row>
    <row r="6" spans="1:6" ht="15">
      <c r="A6" s="63" t="s">
        <v>7</v>
      </c>
      <c r="B6" s="63" t="s">
        <v>52</v>
      </c>
      <c r="C6" s="63" t="s">
        <v>4</v>
      </c>
      <c r="D6" s="63" t="s">
        <v>10</v>
      </c>
      <c r="E6" s="63" t="s">
        <v>53</v>
      </c>
      <c r="F6" s="63" t="s">
        <v>12</v>
      </c>
    </row>
    <row r="7" spans="1:6" ht="15">
      <c r="A7" s="61" t="s">
        <v>54</v>
      </c>
      <c r="B7" s="64">
        <f>去被动ETF_可见指标!C3</f>
        <v>6771</v>
      </c>
      <c r="C7" s="64">
        <f>去被动ETF_可见指标!C5</f>
        <v>3905</v>
      </c>
      <c r="D7" s="65">
        <f t="shared" ref="D7:D14" si="0">B7-C7</f>
        <v>2866</v>
      </c>
      <c r="E7" s="65">
        <f t="shared" ref="E7:E14" si="1">IFERROR(B7/C7,"")</f>
        <v>1.7339308578745198</v>
      </c>
      <c r="F7" s="61" t="s">
        <v>55</v>
      </c>
    </row>
    <row r="8" spans="1:6" ht="15">
      <c r="A8" s="61" t="s">
        <v>56</v>
      </c>
      <c r="B8" s="66">
        <f>去被动ETF_可见指标!D3</f>
        <v>19374.675793968599</v>
      </c>
      <c r="C8" s="66">
        <f>去被动ETF_可见指标!D5</f>
        <v>24129.3735982896</v>
      </c>
      <c r="D8" s="67">
        <f t="shared" si="0"/>
        <v>-4754.6978043210001</v>
      </c>
      <c r="E8" s="67">
        <f t="shared" si="1"/>
        <v>0.80294980369245739</v>
      </c>
      <c r="F8" s="61" t="s">
        <v>57</v>
      </c>
    </row>
    <row r="9" spans="1:6" ht="15">
      <c r="A9" s="61" t="s">
        <v>13</v>
      </c>
      <c r="B9" s="68">
        <f>去被动ETF_可见指标!F3</f>
        <v>0.31079549108288212</v>
      </c>
      <c r="C9" s="68">
        <f>去被动ETF_可见指标!F5</f>
        <v>0.41722704818685907</v>
      </c>
      <c r="D9" s="69">
        <f t="shared" si="0"/>
        <v>-0.10643155710397695</v>
      </c>
      <c r="E9" s="69">
        <f t="shared" si="1"/>
        <v>0.74490734105927248</v>
      </c>
      <c r="F9" s="61" t="s">
        <v>14</v>
      </c>
    </row>
    <row r="10" spans="1:6" ht="15">
      <c r="A10" s="61" t="s">
        <v>15</v>
      </c>
      <c r="B10" s="68">
        <f>去被动ETF_可见指标!G3</f>
        <v>9.1616623270802926E-3</v>
      </c>
      <c r="C10" s="68">
        <f>去被动ETF_可见指标!G5</f>
        <v>1.353014303026406E-2</v>
      </c>
      <c r="D10" s="69">
        <f t="shared" si="0"/>
        <v>-4.3684807031837674E-3</v>
      </c>
      <c r="E10" s="69">
        <f t="shared" si="1"/>
        <v>0.67712974700914819</v>
      </c>
      <c r="F10" s="61" t="s">
        <v>58</v>
      </c>
    </row>
    <row r="11" spans="1:6" ht="15">
      <c r="A11" s="61" t="s">
        <v>17</v>
      </c>
      <c r="B11" s="68">
        <f>去被动ETF_可见指标!H3</f>
        <v>0.10367946751732821</v>
      </c>
      <c r="C11" s="68">
        <f>去被动ETF_可见指标!H5</f>
        <v>0.19213855758979631</v>
      </c>
      <c r="D11" s="69">
        <f t="shared" si="0"/>
        <v>-8.8459090072468105E-2</v>
      </c>
      <c r="E11" s="69">
        <f t="shared" si="1"/>
        <v>0.53960781645231937</v>
      </c>
      <c r="F11" s="61" t="s">
        <v>59</v>
      </c>
    </row>
    <row r="12" spans="1:6" ht="15">
      <c r="A12" s="61" t="s">
        <v>19</v>
      </c>
      <c r="B12" s="68">
        <f>去被动ETF_可见指标!I3</f>
        <v>0.20189501581503891</v>
      </c>
      <c r="C12" s="68">
        <f>去被动ETF_可见指标!I5</f>
        <v>0.27416686352821168</v>
      </c>
      <c r="D12" s="69">
        <f t="shared" si="0"/>
        <v>-7.2271847713172771E-2</v>
      </c>
      <c r="E12" s="69">
        <f t="shared" si="1"/>
        <v>0.73639466570424539</v>
      </c>
      <c r="F12" s="61" t="s">
        <v>60</v>
      </c>
    </row>
    <row r="13" spans="1:6" ht="15">
      <c r="A13" s="61" t="s">
        <v>21</v>
      </c>
      <c r="B13" s="68">
        <f>去被动ETF_可见指标!J3</f>
        <v>1.24322631516666</v>
      </c>
      <c r="C13" s="68">
        <f>去被动ETF_可见指标!J5</f>
        <v>0.98784366383235134</v>
      </c>
      <c r="D13" s="69">
        <f t="shared" si="0"/>
        <v>0.25538265133430871</v>
      </c>
      <c r="E13" s="69">
        <f t="shared" si="1"/>
        <v>1.2585253726723808</v>
      </c>
      <c r="F13" s="61" t="s">
        <v>61</v>
      </c>
    </row>
    <row r="14" spans="1:6" ht="15">
      <c r="A14" s="61" t="s">
        <v>23</v>
      </c>
      <c r="B14" s="66">
        <f>去被动ETF_可见指标!L3</f>
        <v>20.438460189875439</v>
      </c>
      <c r="C14" s="66">
        <f>去被动ETF_可见指标!L5</f>
        <v>58.757852105838758</v>
      </c>
      <c r="D14" s="67">
        <f t="shared" si="0"/>
        <v>-38.319391915963323</v>
      </c>
      <c r="E14" s="67">
        <f t="shared" si="1"/>
        <v>0.34784219397707483</v>
      </c>
      <c r="F14" s="61" t="s">
        <v>62</v>
      </c>
    </row>
    <row r="15" spans="1:6">
      <c r="A15" s="61"/>
      <c r="B15" s="61"/>
      <c r="C15" s="61"/>
      <c r="D15" s="61"/>
      <c r="E15" s="61"/>
      <c r="F15" s="61"/>
    </row>
    <row r="16" spans="1:6">
      <c r="A16" s="61"/>
      <c r="B16" s="61"/>
      <c r="C16" s="61"/>
      <c r="D16" s="61"/>
      <c r="E16" s="61"/>
      <c r="F16" s="61"/>
    </row>
    <row r="17" spans="1:6">
      <c r="A17" s="86" t="s">
        <v>63</v>
      </c>
      <c r="B17" s="86"/>
      <c r="C17" s="86"/>
      <c r="D17" s="86"/>
      <c r="E17" s="86"/>
      <c r="F17" s="86"/>
    </row>
    <row r="18" spans="1:6" ht="15">
      <c r="A18" s="63" t="s">
        <v>7</v>
      </c>
      <c r="B18" s="63" t="s">
        <v>64</v>
      </c>
      <c r="C18" s="63" t="s">
        <v>65</v>
      </c>
      <c r="D18" s="63" t="s">
        <v>66</v>
      </c>
      <c r="E18" s="63" t="s">
        <v>67</v>
      </c>
      <c r="F18" s="63" t="s">
        <v>68</v>
      </c>
    </row>
    <row r="19" spans="1:6" ht="15">
      <c r="A19" s="61" t="s">
        <v>56</v>
      </c>
      <c r="B19" s="66">
        <f>去被动ETF_可见指标!D2</f>
        <v>33400.1317974263</v>
      </c>
      <c r="C19" s="66">
        <f>去被动ETF_可见指标!D3</f>
        <v>19374.675793968599</v>
      </c>
      <c r="D19" s="67">
        <f>C19-B19</f>
        <v>-14025.456003457701</v>
      </c>
      <c r="E19" s="66">
        <f>去被动ETF_可见指标!D4</f>
        <v>30892.973297307199</v>
      </c>
      <c r="F19" s="66">
        <f>去被动ETF_可见指标!D5</f>
        <v>24129.3735982896</v>
      </c>
    </row>
    <row r="20" spans="1:6" ht="15">
      <c r="A20" s="61" t="s">
        <v>13</v>
      </c>
      <c r="B20" s="68">
        <f>去被动ETF_可见指标!F2</f>
        <v>0.33871187293197569</v>
      </c>
      <c r="C20" s="68">
        <f>去被动ETF_可见指标!F3</f>
        <v>0.31079549108288212</v>
      </c>
      <c r="D20" s="69">
        <f>C20-B20</f>
        <v>-2.7916381849093563E-2</v>
      </c>
      <c r="E20" s="68">
        <f>去被动ETF_可见指标!F4</f>
        <v>0.41724504033328058</v>
      </c>
      <c r="F20" s="68">
        <f>去被动ETF_可见指标!F5</f>
        <v>0.41722704818685907</v>
      </c>
    </row>
    <row r="21" spans="1:6" ht="15">
      <c r="A21" s="61" t="s">
        <v>15</v>
      </c>
      <c r="B21" s="68">
        <f>去被动ETF_可见指标!G2</f>
        <v>1.011630011662073E-2</v>
      </c>
      <c r="C21" s="68">
        <f>去被动ETF_可见指标!G3</f>
        <v>9.1616623270802926E-3</v>
      </c>
      <c r="D21" s="69">
        <f>C21-B21</f>
        <v>-9.5463778954043774E-4</v>
      </c>
      <c r="E21" s="68">
        <f>去被动ETF_可见指标!G4</f>
        <v>1.3653828259272881E-2</v>
      </c>
      <c r="F21" s="68">
        <f>去被动ETF_可见指标!G5</f>
        <v>1.353014303026406E-2</v>
      </c>
    </row>
    <row r="22" spans="1:6" ht="15">
      <c r="A22" s="61" t="s">
        <v>69</v>
      </c>
      <c r="B22" s="68">
        <f>去被动ETF_可见指标!H2</f>
        <v>0.17302030572362351</v>
      </c>
      <c r="C22" s="68">
        <f>去被动ETF_可见指标!H3</f>
        <v>0.10367946751732821</v>
      </c>
      <c r="D22" s="69">
        <f>C22-B22</f>
        <v>-6.9340838206295302E-2</v>
      </c>
      <c r="E22" s="68">
        <f>去被动ETF_可见指标!H4</f>
        <v>0.21386546164299039</v>
      </c>
      <c r="F22" s="68">
        <f>去被动ETF_可见指标!H5</f>
        <v>0.19213855758979631</v>
      </c>
    </row>
    <row r="23" spans="1:6">
      <c r="A23" s="61"/>
      <c r="B23" s="61"/>
      <c r="C23" s="61"/>
      <c r="D23" s="61"/>
      <c r="E23" s="61"/>
      <c r="F23" s="61"/>
    </row>
    <row r="24" spans="1:6">
      <c r="A24" s="86" t="s">
        <v>70</v>
      </c>
      <c r="B24" s="86"/>
      <c r="C24" s="86"/>
      <c r="D24" s="86"/>
      <c r="E24" s="86"/>
      <c r="F24" s="86"/>
    </row>
    <row r="25" spans="1:6" ht="15">
      <c r="A25" s="63" t="s">
        <v>37</v>
      </c>
      <c r="B25" s="63" t="s">
        <v>38</v>
      </c>
      <c r="C25" s="63" t="s">
        <v>39</v>
      </c>
      <c r="D25" s="63" t="s">
        <v>40</v>
      </c>
      <c r="E25" s="63" t="s">
        <v>41</v>
      </c>
      <c r="F25" s="63" t="s">
        <v>42</v>
      </c>
    </row>
    <row r="26" spans="1:6" ht="15">
      <c r="A26" s="61" t="s">
        <v>43</v>
      </c>
      <c r="B26" s="70">
        <v>8.6480729319359462E-2</v>
      </c>
      <c r="C26" s="70">
        <v>1.8476783762466861E-2</v>
      </c>
      <c r="D26" s="70">
        <v>6.8003945556892598E-2</v>
      </c>
      <c r="E26" s="61" t="str">
        <f>IF(D26&lt;-0.05,"显著破位",IF(D26&lt;0,"相对转弱","未触发"))</f>
        <v>未触发</v>
      </c>
      <c r="F26" s="61" t="s">
        <v>44</v>
      </c>
    </row>
    <row r="27" spans="1:6" ht="15">
      <c r="A27" s="61" t="s">
        <v>71</v>
      </c>
      <c r="B27" s="70">
        <v>-0.21178355534648269</v>
      </c>
      <c r="C27" s="70">
        <v>-0.1120680810536369</v>
      </c>
      <c r="D27" s="70">
        <v>-9.9715474292845885E-2</v>
      </c>
      <c r="E27" s="61" t="str">
        <f>IF(D27&lt;-0.05,"显著破位",IF(D27&lt;0,"相对转弱","未触发"))</f>
        <v>显著破位</v>
      </c>
      <c r="F27" s="61" t="s">
        <v>46</v>
      </c>
    </row>
    <row r="28" spans="1:6">
      <c r="A28" s="61"/>
      <c r="B28" s="61"/>
      <c r="C28" s="61"/>
      <c r="D28" s="61"/>
      <c r="E28" s="61"/>
      <c r="F28" s="61"/>
    </row>
    <row r="29" spans="1:6" ht="33" customHeight="1">
      <c r="A29" s="62" t="s">
        <v>72</v>
      </c>
      <c r="B29" s="86" t="s">
        <v>73</v>
      </c>
      <c r="C29" s="86"/>
      <c r="D29" s="86"/>
      <c r="E29" s="86"/>
      <c r="F29" s="86"/>
    </row>
    <row r="30" spans="1:6" ht="33" customHeight="1">
      <c r="A30" s="61"/>
      <c r="B30" s="87"/>
      <c r="C30" s="87"/>
      <c r="D30" s="87"/>
      <c r="E30" s="87"/>
      <c r="F30" s="87"/>
    </row>
  </sheetData>
  <mergeCells count="6">
    <mergeCell ref="B29:F30"/>
    <mergeCell ref="A24:F24"/>
    <mergeCell ref="B2:F3"/>
    <mergeCell ref="A1:F1"/>
    <mergeCell ref="A5:F5"/>
    <mergeCell ref="A17:F17"/>
  </mergeCells>
  <phoneticPr fontId="4" type="noConversion"/>
  <conditionalFormatting sqref="E9:E1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32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4"/>
  <cols>
    <col min="1" max="1" width="20" customWidth="1"/>
    <col min="2" max="2" width="10" customWidth="1"/>
    <col min="3" max="3" width="12" customWidth="1"/>
    <col min="4" max="4" width="17" customWidth="1"/>
    <col min="5" max="5" width="21" customWidth="1"/>
    <col min="6" max="6" width="22" customWidth="1"/>
    <col min="7" max="7" width="14" customWidth="1"/>
    <col min="8" max="8" width="16" customWidth="1"/>
    <col min="9" max="9" width="17" customWidth="1"/>
    <col min="10" max="10" width="19" customWidth="1"/>
    <col min="11" max="11" width="22" customWidth="1"/>
    <col min="12" max="12" width="13" customWidth="1"/>
    <col min="13" max="13" width="20" customWidth="1"/>
    <col min="14" max="14" width="13" customWidth="1"/>
  </cols>
  <sheetData>
    <row r="1" spans="1:14" ht="33" customHeight="1">
      <c r="A1" s="24" t="s">
        <v>78</v>
      </c>
      <c r="B1" s="24" t="s">
        <v>217</v>
      </c>
      <c r="C1" s="24" t="s">
        <v>737</v>
      </c>
      <c r="D1" s="24" t="s">
        <v>738</v>
      </c>
      <c r="E1" s="24" t="s">
        <v>739</v>
      </c>
      <c r="F1" s="24" t="s">
        <v>134</v>
      </c>
      <c r="G1" s="24" t="s">
        <v>740</v>
      </c>
      <c r="H1" s="24" t="s">
        <v>741</v>
      </c>
      <c r="I1" s="24" t="s">
        <v>742</v>
      </c>
      <c r="J1" s="24" t="s">
        <v>743</v>
      </c>
      <c r="K1" s="24" t="s">
        <v>163</v>
      </c>
      <c r="L1" s="24" t="s">
        <v>744</v>
      </c>
      <c r="M1" s="24" t="s">
        <v>745</v>
      </c>
      <c r="N1" s="24" t="s">
        <v>746</v>
      </c>
    </row>
    <row r="2" spans="1:14">
      <c r="A2" s="25" t="s">
        <v>333</v>
      </c>
      <c r="B2" s="25">
        <v>31</v>
      </c>
      <c r="C2" s="25">
        <v>27</v>
      </c>
      <c r="D2" s="30">
        <v>2615.4498210500001</v>
      </c>
      <c r="E2" s="30">
        <v>20944.861069679799</v>
      </c>
      <c r="F2" s="28">
        <f t="shared" ref="F2:F31" si="0">IFERROR(D2/E2,0)</f>
        <v>0.12487310430701198</v>
      </c>
      <c r="G2" s="25">
        <f t="shared" ref="G2:G30" si="1">RANK(F2,$F$2:$F$30,0)</f>
        <v>1</v>
      </c>
      <c r="H2" s="30">
        <v>905.13283544399997</v>
      </c>
      <c r="I2" s="28">
        <f t="shared" ref="I2:I31" si="2">IFERROR(H2/SUM($H$2:$H$31),0)</f>
        <v>4.6103665768382457E-2</v>
      </c>
      <c r="J2" s="30">
        <v>901.86144639842576</v>
      </c>
      <c r="K2" s="28">
        <f t="shared" ref="K2:K31" si="3">IFERROR(J2/E2,0)</f>
        <v>4.3058841182956255E-2</v>
      </c>
      <c r="L2" s="25">
        <f t="shared" ref="L2:L30" si="4">RANK(K2,$K$2:$K$30,0)</f>
        <v>28</v>
      </c>
      <c r="M2" s="28">
        <v>7.2316385945424735E-2</v>
      </c>
      <c r="N2" s="25" t="s">
        <v>903</v>
      </c>
    </row>
    <row r="3" spans="1:14">
      <c r="A3" s="25" t="s">
        <v>645</v>
      </c>
      <c r="B3" s="25">
        <v>35</v>
      </c>
      <c r="C3" s="25">
        <v>22</v>
      </c>
      <c r="D3" s="30">
        <v>310.32759557999998</v>
      </c>
      <c r="E3" s="30">
        <v>3143.6621370162002</v>
      </c>
      <c r="F3" s="28">
        <f t="shared" si="0"/>
        <v>9.8715314195483711E-2</v>
      </c>
      <c r="G3" s="25">
        <f t="shared" si="1"/>
        <v>2</v>
      </c>
      <c r="H3" s="30">
        <v>334.69638791300002</v>
      </c>
      <c r="I3" s="28">
        <f t="shared" si="2"/>
        <v>1.7048028530151058E-2</v>
      </c>
      <c r="J3" s="30">
        <v>333.65148793713041</v>
      </c>
      <c r="K3" s="28">
        <f t="shared" si="3"/>
        <v>0.1061346523242523</v>
      </c>
      <c r="L3" s="25">
        <f t="shared" si="4"/>
        <v>2</v>
      </c>
      <c r="M3" s="28">
        <v>3.1209279932745181E-3</v>
      </c>
      <c r="N3" s="25" t="s">
        <v>903</v>
      </c>
    </row>
    <row r="4" spans="1:14">
      <c r="A4" s="25" t="s">
        <v>419</v>
      </c>
      <c r="B4" s="25">
        <v>35</v>
      </c>
      <c r="C4" s="25">
        <v>16</v>
      </c>
      <c r="D4" s="30">
        <v>427.04590236000001</v>
      </c>
      <c r="E4" s="30">
        <v>4417.7182988040004</v>
      </c>
      <c r="F4" s="28">
        <f t="shared" si="0"/>
        <v>9.6666621426634028E-2</v>
      </c>
      <c r="G4" s="25">
        <f t="shared" si="1"/>
        <v>3</v>
      </c>
      <c r="H4" s="30">
        <v>344.090518981</v>
      </c>
      <c r="I4" s="28">
        <f t="shared" si="2"/>
        <v>1.7526526118553092E-2</v>
      </c>
      <c r="J4" s="30">
        <v>346.63188703528971</v>
      </c>
      <c r="K4" s="28">
        <f t="shared" si="3"/>
        <v>7.8464008700856416E-2</v>
      </c>
      <c r="L4" s="25">
        <f t="shared" si="4"/>
        <v>19</v>
      </c>
      <c r="M4" s="28">
        <v>3.5160998187145601E-3</v>
      </c>
      <c r="N4" s="25" t="s">
        <v>903</v>
      </c>
    </row>
    <row r="5" spans="1:14">
      <c r="A5" s="25" t="s">
        <v>98</v>
      </c>
      <c r="B5" s="25">
        <v>75</v>
      </c>
      <c r="C5" s="25">
        <v>39</v>
      </c>
      <c r="D5" s="30">
        <v>798.23487001000001</v>
      </c>
      <c r="E5" s="30">
        <v>8302.9202463525999</v>
      </c>
      <c r="F5" s="28">
        <f t="shared" si="0"/>
        <v>9.6139050638317E-2</v>
      </c>
      <c r="G5" s="25">
        <f t="shared" si="1"/>
        <v>4</v>
      </c>
      <c r="H5" s="30">
        <v>731.83341972400001</v>
      </c>
      <c r="I5" s="28">
        <f t="shared" si="2"/>
        <v>3.7276521257276977E-2</v>
      </c>
      <c r="J5" s="30">
        <v>732.51861706971204</v>
      </c>
      <c r="K5" s="28">
        <f t="shared" si="3"/>
        <v>8.8224214533615578E-2</v>
      </c>
      <c r="L5" s="25">
        <f t="shared" si="4"/>
        <v>11</v>
      </c>
      <c r="M5" s="28">
        <v>1.4845146576097029E-2</v>
      </c>
      <c r="N5" s="25" t="s">
        <v>903</v>
      </c>
    </row>
    <row r="6" spans="1:14">
      <c r="A6" s="25" t="s">
        <v>438</v>
      </c>
      <c r="B6" s="25">
        <v>37</v>
      </c>
      <c r="C6" s="25">
        <v>22</v>
      </c>
      <c r="D6" s="30">
        <v>602.53276590999997</v>
      </c>
      <c r="E6" s="30">
        <v>6484.8825181573002</v>
      </c>
      <c r="F6" s="28">
        <f t="shared" si="0"/>
        <v>9.2913443570171506E-2</v>
      </c>
      <c r="G6" s="25">
        <f t="shared" si="1"/>
        <v>5</v>
      </c>
      <c r="H6" s="30">
        <v>408.02104193500003</v>
      </c>
      <c r="I6" s="28">
        <f t="shared" si="2"/>
        <v>2.0782878498282305E-2</v>
      </c>
      <c r="J6" s="30">
        <v>407.84044157289668</v>
      </c>
      <c r="K6" s="28">
        <f t="shared" si="3"/>
        <v>6.2890952986575585E-2</v>
      </c>
      <c r="L6" s="25">
        <f t="shared" si="4"/>
        <v>24</v>
      </c>
      <c r="M6" s="28">
        <v>1.377681050850974E-2</v>
      </c>
      <c r="N6" s="25" t="s">
        <v>903</v>
      </c>
    </row>
    <row r="7" spans="1:14">
      <c r="A7" s="25" t="s">
        <v>398</v>
      </c>
      <c r="B7" s="25">
        <v>52</v>
      </c>
      <c r="C7" s="25">
        <v>30</v>
      </c>
      <c r="D7" s="30">
        <v>653.86076973000002</v>
      </c>
      <c r="E7" s="30">
        <v>7127.4282800588999</v>
      </c>
      <c r="F7" s="28">
        <f t="shared" si="0"/>
        <v>9.1738667025155471E-2</v>
      </c>
      <c r="G7" s="25">
        <f t="shared" si="1"/>
        <v>6</v>
      </c>
      <c r="H7" s="30">
        <v>559.88398300200004</v>
      </c>
      <c r="I7" s="28">
        <f t="shared" si="2"/>
        <v>2.8518139007445112E-2</v>
      </c>
      <c r="J7" s="30">
        <v>565.4723842605207</v>
      </c>
      <c r="K7" s="28">
        <f t="shared" si="3"/>
        <v>7.9337506045847966E-2</v>
      </c>
      <c r="L7" s="25">
        <f t="shared" si="4"/>
        <v>17</v>
      </c>
      <c r="M7" s="28">
        <v>6.3246486320553214E-2</v>
      </c>
      <c r="N7" s="25" t="s">
        <v>903</v>
      </c>
    </row>
    <row r="8" spans="1:14">
      <c r="A8" s="25" t="s">
        <v>646</v>
      </c>
      <c r="B8" s="25">
        <v>45</v>
      </c>
      <c r="C8" s="25">
        <v>18</v>
      </c>
      <c r="D8" s="30">
        <v>425.1977296</v>
      </c>
      <c r="E8" s="30">
        <v>4849.7502878066998</v>
      </c>
      <c r="F8" s="28">
        <f t="shared" si="0"/>
        <v>8.7674149052382591E-2</v>
      </c>
      <c r="G8" s="25">
        <f t="shared" si="1"/>
        <v>7</v>
      </c>
      <c r="H8" s="30">
        <v>564.42653793900001</v>
      </c>
      <c r="I8" s="28">
        <f t="shared" si="2"/>
        <v>2.874951768066188E-2</v>
      </c>
      <c r="J8" s="30">
        <v>569.61795245062262</v>
      </c>
      <c r="K8" s="28">
        <f t="shared" si="3"/>
        <v>0.11745304781624796</v>
      </c>
      <c r="L8" s="25">
        <f t="shared" si="4"/>
        <v>1</v>
      </c>
      <c r="M8" s="28">
        <v>3.8454696836915511E-3</v>
      </c>
      <c r="N8" s="25" t="s">
        <v>903</v>
      </c>
    </row>
    <row r="9" spans="1:14">
      <c r="A9" s="25" t="s">
        <v>650</v>
      </c>
      <c r="B9" s="25">
        <v>33</v>
      </c>
      <c r="C9" s="25">
        <v>13</v>
      </c>
      <c r="D9" s="30">
        <v>287.53418849000002</v>
      </c>
      <c r="E9" s="30">
        <v>3340.3980687643998</v>
      </c>
      <c r="F9" s="28">
        <f t="shared" si="0"/>
        <v>8.6077821436520527E-2</v>
      </c>
      <c r="G9" s="25">
        <f t="shared" si="1"/>
        <v>8</v>
      </c>
      <c r="H9" s="30">
        <v>290.11184409100002</v>
      </c>
      <c r="I9" s="28">
        <f t="shared" si="2"/>
        <v>1.4777079089015176E-2</v>
      </c>
      <c r="J9" s="30">
        <v>290.56902057407888</v>
      </c>
      <c r="K9" s="28">
        <f t="shared" si="3"/>
        <v>8.6986345517065647E-2</v>
      </c>
      <c r="L9" s="25">
        <f t="shared" si="4"/>
        <v>12</v>
      </c>
      <c r="M9" s="28">
        <v>2.6674879200035599E-3</v>
      </c>
      <c r="N9" s="25" t="s">
        <v>903</v>
      </c>
    </row>
    <row r="10" spans="1:14">
      <c r="A10" s="25" t="s">
        <v>649</v>
      </c>
      <c r="B10" s="25">
        <v>73</v>
      </c>
      <c r="C10" s="25">
        <v>27</v>
      </c>
      <c r="D10" s="30">
        <v>636.7894857</v>
      </c>
      <c r="E10" s="30">
        <v>7425.0120696056001</v>
      </c>
      <c r="F10" s="28">
        <f t="shared" si="0"/>
        <v>8.5762754286515905E-2</v>
      </c>
      <c r="G10" s="25">
        <f t="shared" si="1"/>
        <v>9</v>
      </c>
      <c r="H10" s="30">
        <v>658.84665927499998</v>
      </c>
      <c r="I10" s="28">
        <f t="shared" si="2"/>
        <v>3.3558882168858467E-2</v>
      </c>
      <c r="J10" s="30">
        <v>662.26362158525603</v>
      </c>
      <c r="K10" s="28">
        <f t="shared" si="3"/>
        <v>8.9193608761424403E-2</v>
      </c>
      <c r="L10" s="25">
        <f t="shared" si="4"/>
        <v>10</v>
      </c>
      <c r="M10" s="28">
        <v>1.8655665322512189E-2</v>
      </c>
      <c r="N10" s="25" t="s">
        <v>903</v>
      </c>
    </row>
    <row r="11" spans="1:14">
      <c r="A11" s="25" t="s">
        <v>647</v>
      </c>
      <c r="B11" s="25">
        <v>67</v>
      </c>
      <c r="C11" s="25">
        <v>28</v>
      </c>
      <c r="D11" s="30">
        <v>752.84774686000003</v>
      </c>
      <c r="E11" s="30">
        <v>9105.5725385678998</v>
      </c>
      <c r="F11" s="28">
        <f t="shared" si="0"/>
        <v>8.2679891206314624E-2</v>
      </c>
      <c r="G11" s="25">
        <f t="shared" si="1"/>
        <v>10</v>
      </c>
      <c r="H11" s="30">
        <v>758.12908059400002</v>
      </c>
      <c r="I11" s="28">
        <f t="shared" si="2"/>
        <v>3.8615911800229184E-2</v>
      </c>
      <c r="J11" s="30">
        <v>757.99424474279351</v>
      </c>
      <c r="K11" s="28">
        <f t="shared" si="3"/>
        <v>8.3245094312543788E-2</v>
      </c>
      <c r="L11" s="25">
        <f t="shared" si="4"/>
        <v>14</v>
      </c>
      <c r="M11" s="28">
        <v>2.6014319346974141E-2</v>
      </c>
      <c r="N11" s="25" t="s">
        <v>903</v>
      </c>
    </row>
    <row r="12" spans="1:14">
      <c r="A12" s="25" t="s">
        <v>86</v>
      </c>
      <c r="B12" s="25">
        <v>67</v>
      </c>
      <c r="C12" s="25">
        <v>25</v>
      </c>
      <c r="D12" s="30">
        <v>611.65917189000004</v>
      </c>
      <c r="E12" s="30">
        <v>7579.1931383698993</v>
      </c>
      <c r="F12" s="28">
        <f t="shared" si="0"/>
        <v>8.0702412608204502E-2</v>
      </c>
      <c r="G12" s="25">
        <f t="shared" si="1"/>
        <v>11</v>
      </c>
      <c r="H12" s="30">
        <v>543.07574948700005</v>
      </c>
      <c r="I12" s="28">
        <f t="shared" si="2"/>
        <v>2.7661998173981305E-2</v>
      </c>
      <c r="J12" s="30">
        <v>543.89184422397409</v>
      </c>
      <c r="K12" s="28">
        <f t="shared" si="3"/>
        <v>7.1761180153927573E-2</v>
      </c>
      <c r="L12" s="25">
        <f t="shared" si="4"/>
        <v>21</v>
      </c>
      <c r="M12" s="28">
        <v>3.1427832034772528E-2</v>
      </c>
      <c r="N12" s="25" t="s">
        <v>903</v>
      </c>
    </row>
    <row r="13" spans="1:14">
      <c r="A13" s="25" t="s">
        <v>644</v>
      </c>
      <c r="B13" s="25">
        <v>102</v>
      </c>
      <c r="C13" s="25">
        <v>41</v>
      </c>
      <c r="D13" s="30">
        <v>911.43354338999995</v>
      </c>
      <c r="E13" s="30">
        <v>11643.185779593599</v>
      </c>
      <c r="F13" s="28">
        <f t="shared" si="0"/>
        <v>7.8280426048635388E-2</v>
      </c>
      <c r="G13" s="25">
        <f t="shared" si="1"/>
        <v>12</v>
      </c>
      <c r="H13" s="30">
        <v>1041.2137908940001</v>
      </c>
      <c r="I13" s="28">
        <f t="shared" si="2"/>
        <v>5.3035058202545352E-2</v>
      </c>
      <c r="J13" s="30">
        <v>1049.724026098849</v>
      </c>
      <c r="K13" s="28">
        <f t="shared" si="3"/>
        <v>9.0157800963602694E-2</v>
      </c>
      <c r="L13" s="25">
        <f t="shared" si="4"/>
        <v>9</v>
      </c>
      <c r="M13" s="28">
        <v>2.975390897132343E-2</v>
      </c>
      <c r="N13" s="25" t="s">
        <v>903</v>
      </c>
    </row>
    <row r="14" spans="1:14">
      <c r="A14" s="25" t="s">
        <v>358</v>
      </c>
      <c r="B14" s="25">
        <v>15</v>
      </c>
      <c r="C14" s="25">
        <v>15</v>
      </c>
      <c r="D14" s="30">
        <v>1398.0966937000001</v>
      </c>
      <c r="E14" s="30">
        <v>18504.703532997399</v>
      </c>
      <c r="F14" s="28">
        <f t="shared" si="0"/>
        <v>7.5553585130771123E-2</v>
      </c>
      <c r="G14" s="25">
        <f t="shared" si="1"/>
        <v>13</v>
      </c>
      <c r="H14" s="30">
        <v>739.88621636300002</v>
      </c>
      <c r="I14" s="28">
        <f t="shared" si="2"/>
        <v>3.7686696902449648E-2</v>
      </c>
      <c r="J14" s="30">
        <v>746.22933423615279</v>
      </c>
      <c r="K14" s="28">
        <f t="shared" si="3"/>
        <v>4.0326467965589627E-2</v>
      </c>
      <c r="L14" s="25">
        <f t="shared" si="4"/>
        <v>29</v>
      </c>
      <c r="M14" s="28">
        <v>5.3152087144299177E-2</v>
      </c>
      <c r="N14" s="25" t="s">
        <v>903</v>
      </c>
    </row>
    <row r="15" spans="1:14">
      <c r="A15" s="25" t="s">
        <v>518</v>
      </c>
      <c r="B15" s="25">
        <v>126</v>
      </c>
      <c r="C15" s="25">
        <v>57</v>
      </c>
      <c r="D15" s="30">
        <v>1071.1322158400001</v>
      </c>
      <c r="E15" s="30">
        <v>14206.406621067599</v>
      </c>
      <c r="F15" s="28">
        <f t="shared" si="0"/>
        <v>7.5397828909919334E-2</v>
      </c>
      <c r="G15" s="25">
        <f t="shared" si="1"/>
        <v>14</v>
      </c>
      <c r="H15" s="30">
        <v>1152.471629102</v>
      </c>
      <c r="I15" s="28">
        <f t="shared" si="2"/>
        <v>5.8702065282603653E-2</v>
      </c>
      <c r="J15" s="30">
        <v>1155.188962381859</v>
      </c>
      <c r="K15" s="28">
        <f t="shared" si="3"/>
        <v>8.1314648608519668E-2</v>
      </c>
      <c r="L15" s="25">
        <f t="shared" si="4"/>
        <v>16</v>
      </c>
      <c r="M15" s="28">
        <v>6.1182215418158568E-2</v>
      </c>
      <c r="N15" s="25" t="s">
        <v>903</v>
      </c>
    </row>
    <row r="16" spans="1:14">
      <c r="A16" s="25" t="s">
        <v>92</v>
      </c>
      <c r="B16" s="25">
        <v>129</v>
      </c>
      <c r="C16" s="25">
        <v>43</v>
      </c>
      <c r="D16" s="30">
        <v>868.82764772999997</v>
      </c>
      <c r="E16" s="30">
        <v>11812.330879203</v>
      </c>
      <c r="F16" s="28">
        <f t="shared" si="0"/>
        <v>7.3552599958038201E-2</v>
      </c>
      <c r="G16" s="25">
        <f t="shared" si="1"/>
        <v>15</v>
      </c>
      <c r="H16" s="30">
        <v>913.34195932099999</v>
      </c>
      <c r="I16" s="28">
        <f t="shared" si="2"/>
        <v>4.6521804066603403E-2</v>
      </c>
      <c r="J16" s="30">
        <v>911.23590575522928</v>
      </c>
      <c r="K16" s="28">
        <f t="shared" si="3"/>
        <v>7.714276844035646E-2</v>
      </c>
      <c r="L16" s="25">
        <f t="shared" si="4"/>
        <v>20</v>
      </c>
      <c r="M16" s="28">
        <v>4.4757675162800811E-2</v>
      </c>
      <c r="N16" s="25" t="s">
        <v>903</v>
      </c>
    </row>
    <row r="17" spans="1:14">
      <c r="A17" s="25" t="s">
        <v>404</v>
      </c>
      <c r="B17" s="25">
        <v>81</v>
      </c>
      <c r="C17" s="25">
        <v>32</v>
      </c>
      <c r="D17" s="30">
        <v>673.0469372</v>
      </c>
      <c r="E17" s="30">
        <v>9621.9946790219001</v>
      </c>
      <c r="F17" s="28">
        <f t="shared" si="0"/>
        <v>6.9948795405945591E-2</v>
      </c>
      <c r="G17" s="25">
        <f t="shared" si="1"/>
        <v>16</v>
      </c>
      <c r="H17" s="30">
        <v>923.34313787300005</v>
      </c>
      <c r="I17" s="28">
        <f t="shared" si="2"/>
        <v>4.7031222104702911E-2</v>
      </c>
      <c r="J17" s="30">
        <v>924.7425934109267</v>
      </c>
      <c r="K17" s="28">
        <f t="shared" si="3"/>
        <v>9.610716117179656E-2</v>
      </c>
      <c r="L17" s="25">
        <f t="shared" si="4"/>
        <v>5</v>
      </c>
      <c r="M17" s="28">
        <v>1.9565978072797849E-2</v>
      </c>
      <c r="N17" s="25" t="s">
        <v>903</v>
      </c>
    </row>
    <row r="18" spans="1:14">
      <c r="A18" s="25" t="s">
        <v>101</v>
      </c>
      <c r="B18" s="25">
        <v>68</v>
      </c>
      <c r="C18" s="25">
        <v>18</v>
      </c>
      <c r="D18" s="30">
        <v>303.51831314999998</v>
      </c>
      <c r="E18" s="30">
        <v>4412.2774044306998</v>
      </c>
      <c r="F18" s="28">
        <f t="shared" si="0"/>
        <v>6.878949017240267E-2</v>
      </c>
      <c r="G18" s="25">
        <f t="shared" si="1"/>
        <v>17</v>
      </c>
      <c r="H18" s="30">
        <v>419.976763017</v>
      </c>
      <c r="I18" s="28">
        <f t="shared" si="2"/>
        <v>2.1391852725268719E-2</v>
      </c>
      <c r="J18" s="30">
        <v>420.45529124936411</v>
      </c>
      <c r="K18" s="28">
        <f t="shared" si="3"/>
        <v>9.5292125292746402E-2</v>
      </c>
      <c r="L18" s="25">
        <f t="shared" si="4"/>
        <v>6</v>
      </c>
      <c r="M18" s="28">
        <v>7.093874027482204E-3</v>
      </c>
      <c r="N18" s="25" t="s">
        <v>903</v>
      </c>
    </row>
    <row r="19" spans="1:14">
      <c r="A19" s="25" t="s">
        <v>310</v>
      </c>
      <c r="B19" s="25">
        <v>47</v>
      </c>
      <c r="C19" s="25">
        <v>13</v>
      </c>
      <c r="D19" s="30">
        <v>407.44653502</v>
      </c>
      <c r="E19" s="30">
        <v>5972.1714212725001</v>
      </c>
      <c r="F19" s="28">
        <f t="shared" si="0"/>
        <v>6.8224186192764158E-2</v>
      </c>
      <c r="G19" s="25">
        <f t="shared" si="1"/>
        <v>18</v>
      </c>
      <c r="H19" s="30">
        <v>347.48566151900002</v>
      </c>
      <c r="I19" s="28">
        <f t="shared" si="2"/>
        <v>1.7699460422423735E-2</v>
      </c>
      <c r="J19" s="30">
        <v>348.92213562052672</v>
      </c>
      <c r="K19" s="28">
        <f t="shared" si="3"/>
        <v>5.8424668518001335E-2</v>
      </c>
      <c r="L19" s="25">
        <f t="shared" si="4"/>
        <v>26</v>
      </c>
      <c r="M19" s="28">
        <v>2.664402702161538E-2</v>
      </c>
      <c r="N19" s="25" t="s">
        <v>903</v>
      </c>
    </row>
    <row r="20" spans="1:14">
      <c r="A20" s="25" t="s">
        <v>95</v>
      </c>
      <c r="B20" s="25">
        <v>183</v>
      </c>
      <c r="C20" s="25">
        <v>77</v>
      </c>
      <c r="D20" s="30">
        <v>1239.0935000500001</v>
      </c>
      <c r="E20" s="30">
        <v>18863.080748429798</v>
      </c>
      <c r="F20" s="28">
        <f t="shared" si="0"/>
        <v>6.5688819158193176E-2</v>
      </c>
      <c r="G20" s="25">
        <f t="shared" si="1"/>
        <v>19</v>
      </c>
      <c r="H20" s="30">
        <v>1132.451418379</v>
      </c>
      <c r="I20" s="28">
        <f t="shared" si="2"/>
        <v>5.7682319818024401E-2</v>
      </c>
      <c r="J20" s="30">
        <v>1130.5769976581421</v>
      </c>
      <c r="K20" s="28">
        <f t="shared" si="3"/>
        <v>5.993596765747046E-2</v>
      </c>
      <c r="L20" s="25">
        <f t="shared" si="4"/>
        <v>25</v>
      </c>
      <c r="M20" s="28">
        <v>0.10364123123486089</v>
      </c>
      <c r="N20" s="25" t="s">
        <v>903</v>
      </c>
    </row>
    <row r="21" spans="1:14">
      <c r="A21" s="25" t="s">
        <v>99</v>
      </c>
      <c r="B21" s="25">
        <v>107</v>
      </c>
      <c r="C21" s="25">
        <v>32</v>
      </c>
      <c r="D21" s="30">
        <v>616.49582448000001</v>
      </c>
      <c r="E21" s="30">
        <v>9635.8089485592009</v>
      </c>
      <c r="F21" s="28">
        <f t="shared" si="0"/>
        <v>6.3979664579400145E-2</v>
      </c>
      <c r="G21" s="25">
        <f t="shared" si="1"/>
        <v>20</v>
      </c>
      <c r="H21" s="30">
        <v>782.36484370899996</v>
      </c>
      <c r="I21" s="28">
        <f t="shared" si="2"/>
        <v>3.9850379801544759E-2</v>
      </c>
      <c r="J21" s="30">
        <v>787.75888582502262</v>
      </c>
      <c r="K21" s="28">
        <f t="shared" si="3"/>
        <v>8.1753269500306217E-2</v>
      </c>
      <c r="L21" s="25">
        <f t="shared" si="4"/>
        <v>15</v>
      </c>
      <c r="M21" s="28">
        <v>4.6254792940051567E-2</v>
      </c>
      <c r="N21" s="25" t="s">
        <v>903</v>
      </c>
    </row>
    <row r="22" spans="1:14">
      <c r="A22" s="25" t="s">
        <v>401</v>
      </c>
      <c r="B22" s="25">
        <v>73</v>
      </c>
      <c r="C22" s="25">
        <v>19</v>
      </c>
      <c r="D22" s="30">
        <v>337.71120723000001</v>
      </c>
      <c r="E22" s="30">
        <v>5581.2113218981003</v>
      </c>
      <c r="F22" s="28">
        <f t="shared" si="0"/>
        <v>6.0508586353821961E-2</v>
      </c>
      <c r="G22" s="25">
        <f t="shared" si="1"/>
        <v>21</v>
      </c>
      <c r="H22" s="30">
        <v>514.83687356999997</v>
      </c>
      <c r="I22" s="28">
        <f t="shared" si="2"/>
        <v>2.622362841655939E-2</v>
      </c>
      <c r="J22" s="30">
        <v>515.82639954831598</v>
      </c>
      <c r="K22" s="28">
        <f t="shared" si="3"/>
        <v>9.2421943875239235E-2</v>
      </c>
      <c r="L22" s="25">
        <f t="shared" si="4"/>
        <v>7</v>
      </c>
      <c r="M22" s="28">
        <v>1.523215766622547E-2</v>
      </c>
      <c r="N22" s="25" t="s">
        <v>903</v>
      </c>
    </row>
    <row r="23" spans="1:14">
      <c r="A23" s="25" t="s">
        <v>363</v>
      </c>
      <c r="B23" s="25">
        <v>111</v>
      </c>
      <c r="C23" s="25">
        <v>35</v>
      </c>
      <c r="D23" s="30">
        <v>807.74019668999995</v>
      </c>
      <c r="E23" s="30">
        <v>13376.092028242299</v>
      </c>
      <c r="F23" s="28">
        <f t="shared" si="0"/>
        <v>6.0386860002498204E-2</v>
      </c>
      <c r="G23" s="25">
        <f t="shared" si="1"/>
        <v>22</v>
      </c>
      <c r="H23" s="30">
        <v>771.78634653899996</v>
      </c>
      <c r="I23" s="28">
        <f t="shared" si="2"/>
        <v>3.9311555577343213E-2</v>
      </c>
      <c r="J23" s="30">
        <v>771.57379515960156</v>
      </c>
      <c r="K23" s="28">
        <f t="shared" si="3"/>
        <v>5.7683050739371376E-2</v>
      </c>
      <c r="L23" s="25">
        <f t="shared" si="4"/>
        <v>27</v>
      </c>
      <c r="M23" s="28">
        <v>0.17268655748292069</v>
      </c>
      <c r="N23" s="25" t="s">
        <v>903</v>
      </c>
    </row>
    <row r="24" spans="1:14">
      <c r="A24" s="25" t="s">
        <v>100</v>
      </c>
      <c r="B24" s="25">
        <v>64</v>
      </c>
      <c r="C24" s="25">
        <v>27</v>
      </c>
      <c r="D24" s="30">
        <v>407.68831340000003</v>
      </c>
      <c r="E24" s="30">
        <v>7054.2563583775</v>
      </c>
      <c r="F24" s="28">
        <f t="shared" si="0"/>
        <v>5.7793237541734245E-2</v>
      </c>
      <c r="G24" s="25">
        <f t="shared" si="1"/>
        <v>23</v>
      </c>
      <c r="H24" s="30">
        <v>483.30366682599998</v>
      </c>
      <c r="I24" s="28">
        <f t="shared" si="2"/>
        <v>2.4617459280492707E-2</v>
      </c>
      <c r="J24" s="30">
        <v>482.03207542725391</v>
      </c>
      <c r="K24" s="28">
        <f t="shared" si="3"/>
        <v>6.8332089300214019E-2</v>
      </c>
      <c r="L24" s="25">
        <f t="shared" si="4"/>
        <v>22</v>
      </c>
      <c r="M24" s="28">
        <v>2.8378921467827039E-2</v>
      </c>
      <c r="N24" s="25" t="s">
        <v>903</v>
      </c>
    </row>
    <row r="25" spans="1:14">
      <c r="A25" s="25" t="s">
        <v>89</v>
      </c>
      <c r="B25" s="25">
        <v>113</v>
      </c>
      <c r="C25" s="25">
        <v>23</v>
      </c>
      <c r="D25" s="30">
        <v>582.87056671000005</v>
      </c>
      <c r="E25" s="30">
        <v>10168.4785979185</v>
      </c>
      <c r="F25" s="28">
        <f t="shared" si="0"/>
        <v>5.7321315189601166E-2</v>
      </c>
      <c r="G25" s="25">
        <f t="shared" si="1"/>
        <v>24</v>
      </c>
      <c r="H25" s="30">
        <v>804.71460187499997</v>
      </c>
      <c r="I25" s="28">
        <f t="shared" si="2"/>
        <v>4.0988782630543875E-2</v>
      </c>
      <c r="J25" s="30">
        <v>804.25277081917193</v>
      </c>
      <c r="K25" s="28">
        <f t="shared" si="3"/>
        <v>7.9092733792428246E-2</v>
      </c>
      <c r="L25" s="25">
        <f t="shared" si="4"/>
        <v>18</v>
      </c>
      <c r="M25" s="28">
        <v>2.797455499290263E-2</v>
      </c>
      <c r="N25" s="25" t="s">
        <v>903</v>
      </c>
    </row>
    <row r="26" spans="1:14">
      <c r="A26" s="25" t="s">
        <v>97</v>
      </c>
      <c r="B26" s="25">
        <v>213</v>
      </c>
      <c r="C26" s="25">
        <v>42</v>
      </c>
      <c r="D26" s="30">
        <v>901.63752946</v>
      </c>
      <c r="E26" s="30">
        <v>16806.459739229998</v>
      </c>
      <c r="F26" s="28">
        <f t="shared" si="0"/>
        <v>5.3648272357763628E-2</v>
      </c>
      <c r="G26" s="25">
        <f t="shared" si="1"/>
        <v>25</v>
      </c>
      <c r="H26" s="30">
        <v>1633.017437275</v>
      </c>
      <c r="I26" s="28">
        <f t="shared" si="2"/>
        <v>8.3179050824220252E-2</v>
      </c>
      <c r="J26" s="30">
        <v>1634.8300584580711</v>
      </c>
      <c r="K26" s="28">
        <f t="shared" si="3"/>
        <v>9.727391037875846E-2</v>
      </c>
      <c r="L26" s="25">
        <f t="shared" si="4"/>
        <v>4</v>
      </c>
      <c r="M26" s="28">
        <v>3.70702606419719E-2</v>
      </c>
      <c r="N26" s="25" t="s">
        <v>903</v>
      </c>
    </row>
    <row r="27" spans="1:14">
      <c r="A27" s="25" t="s">
        <v>94</v>
      </c>
      <c r="B27" s="25">
        <v>180</v>
      </c>
      <c r="C27" s="25">
        <v>37</v>
      </c>
      <c r="D27" s="30">
        <v>594.04055276999998</v>
      </c>
      <c r="E27" s="30">
        <v>11969.701820030699</v>
      </c>
      <c r="F27" s="28">
        <f t="shared" si="0"/>
        <v>4.9628684298208894E-2</v>
      </c>
      <c r="G27" s="25">
        <f t="shared" si="1"/>
        <v>26</v>
      </c>
      <c r="H27" s="30">
        <v>1004.777676027</v>
      </c>
      <c r="I27" s="28">
        <f t="shared" si="2"/>
        <v>5.1179155515176211E-2</v>
      </c>
      <c r="J27" s="30">
        <v>1007.577168995678</v>
      </c>
      <c r="K27" s="28">
        <f t="shared" si="3"/>
        <v>8.4177298995831942E-2</v>
      </c>
      <c r="L27" s="25">
        <f t="shared" si="4"/>
        <v>13</v>
      </c>
      <c r="M27" s="28">
        <v>3.7238148908269562E-2</v>
      </c>
      <c r="N27" s="25" t="s">
        <v>903</v>
      </c>
    </row>
    <row r="28" spans="1:14">
      <c r="A28" s="25" t="s">
        <v>648</v>
      </c>
      <c r="B28" s="25">
        <v>56</v>
      </c>
      <c r="C28" s="25">
        <v>10</v>
      </c>
      <c r="D28" s="30">
        <v>170.36785828000001</v>
      </c>
      <c r="E28" s="30">
        <v>3883.2910672534999</v>
      </c>
      <c r="F28" s="28">
        <f t="shared" si="0"/>
        <v>4.3872028990217964E-2</v>
      </c>
      <c r="G28" s="25">
        <f t="shared" si="1"/>
        <v>27</v>
      </c>
      <c r="H28" s="30">
        <v>348.41966211699997</v>
      </c>
      <c r="I28" s="28">
        <f t="shared" si="2"/>
        <v>1.7747034490794084E-2</v>
      </c>
      <c r="J28" s="30">
        <v>351.77983135206722</v>
      </c>
      <c r="K28" s="28">
        <f t="shared" si="3"/>
        <v>9.0588066992585065E-2</v>
      </c>
      <c r="L28" s="25">
        <f t="shared" si="4"/>
        <v>8</v>
      </c>
      <c r="M28" s="28">
        <v>8.4209076116436316E-3</v>
      </c>
      <c r="N28" s="25" t="s">
        <v>903</v>
      </c>
    </row>
    <row r="29" spans="1:14">
      <c r="A29" s="25" t="s">
        <v>619</v>
      </c>
      <c r="B29" s="25">
        <v>53</v>
      </c>
      <c r="C29" s="25">
        <v>9</v>
      </c>
      <c r="D29" s="30">
        <v>135.64853787999999</v>
      </c>
      <c r="E29" s="30">
        <v>3348.3274591167001</v>
      </c>
      <c r="F29" s="28">
        <f t="shared" si="0"/>
        <v>4.0512327284675E-2</v>
      </c>
      <c r="G29" s="25">
        <f t="shared" si="1"/>
        <v>28</v>
      </c>
      <c r="H29" s="30">
        <v>343.68874209400002</v>
      </c>
      <c r="I29" s="28">
        <f t="shared" si="2"/>
        <v>1.7506061291086498E-2</v>
      </c>
      <c r="J29" s="30">
        <v>344.02787412756442</v>
      </c>
      <c r="K29" s="28">
        <f t="shared" si="3"/>
        <v>0.10274618546966136</v>
      </c>
      <c r="L29" s="25">
        <f t="shared" si="4"/>
        <v>3</v>
      </c>
      <c r="M29" s="28">
        <v>1.037790752719016E-2</v>
      </c>
      <c r="N29" s="25" t="s">
        <v>903</v>
      </c>
    </row>
    <row r="30" spans="1:14">
      <c r="A30" s="25" t="s">
        <v>495</v>
      </c>
      <c r="B30" s="25">
        <v>29</v>
      </c>
      <c r="C30" s="25">
        <v>3</v>
      </c>
      <c r="D30" s="30">
        <v>28.460964600000001</v>
      </c>
      <c r="E30" s="30">
        <v>1972.6635627513001</v>
      </c>
      <c r="F30" s="28">
        <f t="shared" si="0"/>
        <v>1.4427683025840004E-2</v>
      </c>
      <c r="G30" s="25">
        <f t="shared" si="1"/>
        <v>29</v>
      </c>
      <c r="H30" s="30">
        <v>127.59823491500001</v>
      </c>
      <c r="I30" s="28">
        <f t="shared" si="2"/>
        <v>6.4993182710811849E-3</v>
      </c>
      <c r="J30" s="30">
        <v>127.59903697327979</v>
      </c>
      <c r="K30" s="28">
        <f t="shared" si="3"/>
        <v>6.4683628461873005E-2</v>
      </c>
      <c r="L30" s="25">
        <f t="shared" si="4"/>
        <v>23</v>
      </c>
      <c r="M30" s="28">
        <v>1.502288432641641E-2</v>
      </c>
      <c r="N30" s="25" t="s">
        <v>903</v>
      </c>
    </row>
    <row r="31" spans="1:14">
      <c r="A31" s="25" t="s">
        <v>748</v>
      </c>
      <c r="B31" s="25">
        <v>26</v>
      </c>
      <c r="C31" s="25">
        <v>1</v>
      </c>
      <c r="D31" s="30">
        <v>10.252112629999999</v>
      </c>
      <c r="E31" s="30">
        <v>736.24127397839993</v>
      </c>
      <c r="F31" s="28">
        <f t="shared" si="0"/>
        <v>1.392493601262129E-2</v>
      </c>
      <c r="G31" s="25"/>
      <c r="H31" s="30">
        <v>49.630048922999997</v>
      </c>
      <c r="I31" s="28">
        <f t="shared" si="2"/>
        <v>2.5279462836988488E-3</v>
      </c>
      <c r="J31" s="30">
        <v>48.504084865426947</v>
      </c>
      <c r="K31" s="28">
        <f t="shared" si="3"/>
        <v>6.5880692348755737E-2</v>
      </c>
      <c r="L31" s="25"/>
      <c r="M31" s="28">
        <v>2.1192779107151588E-3</v>
      </c>
      <c r="N31" s="25" t="s">
        <v>903</v>
      </c>
    </row>
    <row r="32" spans="1:14">
      <c r="A32" s="26" t="s">
        <v>747</v>
      </c>
      <c r="B32" s="26">
        <f>SUM(B2:B31)</f>
        <v>2326</v>
      </c>
      <c r="C32" s="26">
        <f>SUM(C2:C31)</f>
        <v>801</v>
      </c>
      <c r="D32" s="36">
        <f>SUM(D2:D31)</f>
        <v>19586.989097390004</v>
      </c>
      <c r="E32" s="36">
        <f>SUM(E2:E31)</f>
        <v>262290.08189655596</v>
      </c>
      <c r="F32" s="37">
        <f>D32/E32</f>
        <v>7.4676819480787207E-2</v>
      </c>
      <c r="G32" s="26"/>
      <c r="H32" s="36">
        <f>SUM(H2:H31)</f>
        <v>19632.556768723003</v>
      </c>
      <c r="I32" s="37">
        <f>SUM(I2:I31)</f>
        <v>0.99999999999999978</v>
      </c>
      <c r="J32" s="36">
        <f>SUM(J2:J31)</f>
        <v>19675.150175813207</v>
      </c>
      <c r="K32" s="37">
        <f>J32/E32</f>
        <v>7.5012939999663616E-2</v>
      </c>
      <c r="L32" s="26"/>
      <c r="M32" s="37">
        <f>SUM(M2:M31)</f>
        <v>1.0000000000000002</v>
      </c>
      <c r="N32" s="26"/>
    </row>
  </sheetData>
  <autoFilter ref="A1:N32" xr:uid="{00000000-0009-0000-0000-000013000000}"/>
  <phoneticPr fontId="4" type="noConversion"/>
  <conditionalFormatting sqref="F2:F3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2:K31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W31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4"/>
  <cols>
    <col min="1" max="1" width="18" customWidth="1"/>
    <col min="2" max="2" width="15" customWidth="1"/>
    <col min="3" max="3" width="20" customWidth="1"/>
    <col min="4" max="4" width="14" customWidth="1"/>
    <col min="5" max="6" width="17" customWidth="1"/>
    <col min="7" max="7" width="16" customWidth="1"/>
    <col min="8" max="8" width="21" customWidth="1"/>
    <col min="9" max="9" width="22" customWidth="1"/>
    <col min="10" max="10" width="16" customWidth="1"/>
    <col min="11" max="11" width="15" customWidth="1"/>
    <col min="12" max="12" width="19" customWidth="1"/>
    <col min="13" max="14" width="18" customWidth="1"/>
    <col min="15" max="15" width="15" customWidth="1"/>
    <col min="16" max="16" width="18" customWidth="1"/>
    <col min="17" max="21" width="13" customWidth="1"/>
    <col min="22" max="22" width="16" customWidth="1"/>
    <col min="23" max="23" width="10" customWidth="1"/>
  </cols>
  <sheetData>
    <row r="1" spans="1:23" ht="34" customHeight="1">
      <c r="A1" s="42" t="s">
        <v>78</v>
      </c>
      <c r="B1" s="42" t="s">
        <v>129</v>
      </c>
      <c r="C1" s="42" t="s">
        <v>921</v>
      </c>
      <c r="D1" s="42" t="s">
        <v>130</v>
      </c>
      <c r="E1" s="42" t="s">
        <v>922</v>
      </c>
      <c r="F1" s="42" t="s">
        <v>923</v>
      </c>
      <c r="G1" s="42" t="s">
        <v>924</v>
      </c>
      <c r="H1" s="42" t="s">
        <v>132</v>
      </c>
      <c r="I1" s="42" t="s">
        <v>925</v>
      </c>
      <c r="J1" s="42" t="s">
        <v>926</v>
      </c>
      <c r="K1" s="42" t="s">
        <v>927</v>
      </c>
      <c r="L1" s="42" t="s">
        <v>928</v>
      </c>
      <c r="M1" s="42" t="s">
        <v>134</v>
      </c>
      <c r="N1" s="42" t="s">
        <v>163</v>
      </c>
      <c r="O1" s="42" t="s">
        <v>929</v>
      </c>
      <c r="P1" s="42" t="s">
        <v>930</v>
      </c>
      <c r="Q1" s="42" t="s">
        <v>931</v>
      </c>
      <c r="R1" s="42" t="s">
        <v>79</v>
      </c>
      <c r="S1" s="42" t="s">
        <v>80</v>
      </c>
      <c r="T1" s="42" t="s">
        <v>81</v>
      </c>
      <c r="U1" s="42" t="s">
        <v>932</v>
      </c>
      <c r="V1" s="42" t="s">
        <v>82</v>
      </c>
      <c r="W1" s="42" t="s">
        <v>933</v>
      </c>
    </row>
    <row r="2" spans="1:23">
      <c r="A2" s="43" t="s">
        <v>86</v>
      </c>
      <c r="B2" s="44">
        <v>0.12806091948299089</v>
      </c>
      <c r="C2" s="44">
        <v>6.0691551657077313E-2</v>
      </c>
      <c r="D2" s="45">
        <v>2.110028759959337</v>
      </c>
      <c r="E2" s="44">
        <v>0.1107400561281094</v>
      </c>
      <c r="F2" s="44">
        <v>1.7320863354881491E-2</v>
      </c>
      <c r="G2" s="44">
        <v>0.34916302765647739</v>
      </c>
      <c r="H2" s="44">
        <v>9.7929946929636677E-2</v>
      </c>
      <c r="I2" s="44">
        <v>0.16387531339151681</v>
      </c>
      <c r="J2" s="44">
        <v>0.94837507270568666</v>
      </c>
      <c r="K2" s="44">
        <v>0.23358856428614341</v>
      </c>
      <c r="L2" s="45">
        <v>6.8790647026948699</v>
      </c>
      <c r="M2" s="44">
        <v>4.9329058651843012E-2</v>
      </c>
      <c r="N2" s="44">
        <v>6.4609849033816377E-2</v>
      </c>
      <c r="O2" s="44">
        <v>7.4250258862555485E-2</v>
      </c>
      <c r="P2" s="44">
        <v>7.2318116459156201E-2</v>
      </c>
      <c r="Q2" s="43" t="s">
        <v>87</v>
      </c>
      <c r="R2" s="46">
        <v>0.95000000000000007</v>
      </c>
      <c r="S2" s="46">
        <v>0.92000000000000015</v>
      </c>
      <c r="T2" s="46">
        <v>0.78888888888888886</v>
      </c>
      <c r="U2" s="46">
        <v>6.6666666666666666E-2</v>
      </c>
      <c r="V2" s="46">
        <v>0.88629629629629625</v>
      </c>
      <c r="W2" s="47">
        <v>1</v>
      </c>
    </row>
    <row r="3" spans="1:23">
      <c r="A3" s="43" t="s">
        <v>89</v>
      </c>
      <c r="B3" s="44">
        <v>0.1019476701422229</v>
      </c>
      <c r="C3" s="44">
        <v>8.3001234907508784E-2</v>
      </c>
      <c r="D3" s="45">
        <v>1.2282669077854911</v>
      </c>
      <c r="E3" s="44">
        <v>9.3383596755757442E-2</v>
      </c>
      <c r="F3" s="44">
        <v>8.5640733864655039E-3</v>
      </c>
      <c r="G3" s="44">
        <v>0.47925764192139741</v>
      </c>
      <c r="H3" s="44">
        <v>3.921197605452225E-2</v>
      </c>
      <c r="I3" s="44">
        <v>7.6687241343867715E-2</v>
      </c>
      <c r="J3" s="44">
        <v>0.76069294492124295</v>
      </c>
      <c r="K3" s="44">
        <v>0.21211580311337749</v>
      </c>
      <c r="L3" s="45">
        <v>3.835682231386278</v>
      </c>
      <c r="M3" s="44">
        <v>4.1271101620122007E-2</v>
      </c>
      <c r="N3" s="44">
        <v>4.1821246766936611E-2</v>
      </c>
      <c r="O3" s="44">
        <v>6.6502457603552223E-2</v>
      </c>
      <c r="P3" s="44">
        <v>-1.9344125088560399E-2</v>
      </c>
      <c r="Q3" s="43" t="s">
        <v>90</v>
      </c>
      <c r="R3" s="46">
        <v>0.92500000000000004</v>
      </c>
      <c r="S3" s="46">
        <v>0.71333333333333326</v>
      </c>
      <c r="T3" s="46">
        <v>0.55555555555555558</v>
      </c>
      <c r="U3" s="46">
        <v>0.3</v>
      </c>
      <c r="V3" s="46">
        <v>0.73129629629629633</v>
      </c>
      <c r="W3" s="47">
        <v>2</v>
      </c>
    </row>
    <row r="4" spans="1:23">
      <c r="A4" s="43" t="s">
        <v>92</v>
      </c>
      <c r="B4" s="44">
        <v>0.2099440356849937</v>
      </c>
      <c r="C4" s="44">
        <v>0.1820175969601161</v>
      </c>
      <c r="D4" s="45">
        <v>1.153427136668532</v>
      </c>
      <c r="E4" s="44">
        <v>0.2307409879069269</v>
      </c>
      <c r="F4" s="44">
        <v>-2.079695222193317E-2</v>
      </c>
      <c r="G4" s="44">
        <v>0.55021834061135366</v>
      </c>
      <c r="H4" s="44">
        <v>5.4868078408007101E-2</v>
      </c>
      <c r="I4" s="44">
        <v>9.6647192197824305E-2</v>
      </c>
      <c r="J4" s="44">
        <v>0.43699217229020182</v>
      </c>
      <c r="K4" s="44">
        <v>2.6197278618063549E-2</v>
      </c>
      <c r="L4" s="45">
        <v>3.9480677913022388</v>
      </c>
      <c r="M4" s="44">
        <v>5.1314214516830513E-2</v>
      </c>
      <c r="N4" s="44">
        <v>8.692412575128898E-2</v>
      </c>
      <c r="O4" s="44">
        <v>0.29846496573252579</v>
      </c>
      <c r="P4" s="44">
        <v>0.198775857710528</v>
      </c>
      <c r="Q4" s="43" t="s">
        <v>87</v>
      </c>
      <c r="R4" s="46">
        <v>0.71666666666666667</v>
      </c>
      <c r="S4" s="46">
        <v>0.54</v>
      </c>
      <c r="T4" s="46">
        <v>0.8666666666666667</v>
      </c>
      <c r="U4" s="46">
        <v>3.3333333333333333E-2</v>
      </c>
      <c r="V4" s="46">
        <v>0.70777777777777784</v>
      </c>
      <c r="W4" s="47">
        <v>3</v>
      </c>
    </row>
    <row r="5" spans="1:23">
      <c r="A5" s="43" t="s">
        <v>94</v>
      </c>
      <c r="B5" s="44">
        <v>6.9939601927183639E-2</v>
      </c>
      <c r="C5" s="44">
        <v>6.3194971131836933E-2</v>
      </c>
      <c r="D5" s="45">
        <v>1.1067273340670749</v>
      </c>
      <c r="E5" s="44">
        <v>5.5804386065974633E-2</v>
      </c>
      <c r="F5" s="44">
        <v>1.413521586120901E-2</v>
      </c>
      <c r="G5" s="44">
        <v>0.42139737991266368</v>
      </c>
      <c r="H5" s="44">
        <v>3.6310954510807562E-2</v>
      </c>
      <c r="I5" s="44">
        <v>4.9416252432959273E-2</v>
      </c>
      <c r="J5" s="44">
        <v>0.47289665197639791</v>
      </c>
      <c r="K5" s="44">
        <v>3.1938952904827969E-2</v>
      </c>
      <c r="L5" s="45">
        <v>2.702077464936552</v>
      </c>
      <c r="M5" s="44">
        <v>4.7862395873135691E-2</v>
      </c>
      <c r="N5" s="44">
        <v>6.4064448542815941E-2</v>
      </c>
      <c r="O5" s="44">
        <v>7.6900087230100153E-2</v>
      </c>
      <c r="P5" s="44">
        <v>7.2076594425514997E-3</v>
      </c>
      <c r="Q5" s="43" t="s">
        <v>87</v>
      </c>
      <c r="R5" s="46">
        <v>0.8833333333333333</v>
      </c>
      <c r="S5" s="46">
        <v>0.42666666666666658</v>
      </c>
      <c r="T5" s="46">
        <v>0.76666666666666661</v>
      </c>
      <c r="U5" s="46">
        <v>0.2</v>
      </c>
      <c r="V5" s="46">
        <v>0.69222222222222218</v>
      </c>
      <c r="W5" s="47">
        <v>4</v>
      </c>
    </row>
    <row r="6" spans="1:23">
      <c r="A6" s="43" t="s">
        <v>95</v>
      </c>
      <c r="B6" s="44">
        <v>8.4430931272237747E-2</v>
      </c>
      <c r="C6" s="44">
        <v>5.752644978662471E-2</v>
      </c>
      <c r="D6" s="45">
        <v>1.4676888906825689</v>
      </c>
      <c r="E6" s="44">
        <v>7.8844875585250468E-2</v>
      </c>
      <c r="F6" s="44">
        <v>5.5860556869872791E-3</v>
      </c>
      <c r="G6" s="44">
        <v>0.30967976710334788</v>
      </c>
      <c r="H6" s="44">
        <v>4.2244232375510823E-2</v>
      </c>
      <c r="I6" s="44">
        <v>7.2340721277770387E-2</v>
      </c>
      <c r="J6" s="44">
        <v>0.55467276608203819</v>
      </c>
      <c r="K6" s="44">
        <v>4.5497354915103018E-2</v>
      </c>
      <c r="L6" s="45">
        <v>5.9259600708875917</v>
      </c>
      <c r="M6" s="44">
        <v>5.2313595822513298E-2</v>
      </c>
      <c r="N6" s="44">
        <v>3.1713445824105117E-2</v>
      </c>
      <c r="O6" s="44">
        <v>3.5050018377133382E-2</v>
      </c>
      <c r="P6" s="44">
        <v>-6.8072630591344094E-2</v>
      </c>
      <c r="Q6" s="43" t="s">
        <v>96</v>
      </c>
      <c r="R6" s="46">
        <v>0.88333333333333341</v>
      </c>
      <c r="S6" s="46">
        <v>0.57333333333333336</v>
      </c>
      <c r="T6" s="46">
        <v>0.6</v>
      </c>
      <c r="U6" s="46">
        <v>0.66666666666666663</v>
      </c>
      <c r="V6" s="46">
        <v>0.68555555555555558</v>
      </c>
      <c r="W6" s="47">
        <v>5</v>
      </c>
    </row>
    <row r="7" spans="1:23">
      <c r="A7" s="43" t="s">
        <v>97</v>
      </c>
      <c r="B7" s="44">
        <v>6.3317628558663089E-2</v>
      </c>
      <c r="C7" s="44">
        <v>7.1105957925071406E-2</v>
      </c>
      <c r="D7" s="45">
        <v>0.89046868091397702</v>
      </c>
      <c r="E7" s="44">
        <v>6.1461286083220247E-2</v>
      </c>
      <c r="F7" s="44">
        <v>1.856342475442842E-3</v>
      </c>
      <c r="G7" s="44">
        <v>0.40829694323144111</v>
      </c>
      <c r="H7" s="44">
        <v>3.5073819739974817E-2</v>
      </c>
      <c r="I7" s="44">
        <v>4.7753389953671191E-2</v>
      </c>
      <c r="J7" s="44">
        <v>0.43265623800341918</v>
      </c>
      <c r="K7" s="44">
        <v>2.69282173437209E-2</v>
      </c>
      <c r="L7" s="45">
        <v>2.6307931617644549</v>
      </c>
      <c r="M7" s="44">
        <v>4.7286060136362461E-2</v>
      </c>
      <c r="N7" s="44">
        <v>7.260933096592144E-2</v>
      </c>
      <c r="O7" s="44">
        <v>9.8237951351957897E-2</v>
      </c>
      <c r="P7" s="44">
        <v>5.3247912946077801E-2</v>
      </c>
      <c r="Q7" s="43" t="s">
        <v>87</v>
      </c>
      <c r="R7" s="46">
        <v>0.76666666666666661</v>
      </c>
      <c r="S7" s="46">
        <v>0.37333333333333341</v>
      </c>
      <c r="T7" s="46">
        <v>0.79999999999999993</v>
      </c>
      <c r="U7" s="46">
        <v>0.1</v>
      </c>
      <c r="V7" s="46">
        <v>0.64666666666666661</v>
      </c>
      <c r="W7" s="47">
        <v>6</v>
      </c>
    </row>
    <row r="8" spans="1:23">
      <c r="A8" s="43" t="s">
        <v>98</v>
      </c>
      <c r="B8" s="44">
        <v>6.8804740305288659E-2</v>
      </c>
      <c r="C8" s="44">
        <v>5.4885854094889303E-2</v>
      </c>
      <c r="D8" s="45">
        <v>1.253596968470887</v>
      </c>
      <c r="E8" s="44">
        <v>8.012038843418412E-2</v>
      </c>
      <c r="F8" s="44">
        <v>-1.131564812889546E-2</v>
      </c>
      <c r="G8" s="44">
        <v>0.36481077147016011</v>
      </c>
      <c r="H8" s="44">
        <v>3.7663497634794832E-2</v>
      </c>
      <c r="I8" s="44">
        <v>7.9079092596087391E-2</v>
      </c>
      <c r="J8" s="44">
        <v>0.56237714945813422</v>
      </c>
      <c r="K8" s="44">
        <v>6.6926283157746166E-2</v>
      </c>
      <c r="L8" s="45">
        <v>3.135272493793682</v>
      </c>
      <c r="M8" s="44">
        <v>5.1548725885230927E-2</v>
      </c>
      <c r="N8" s="44">
        <v>4.7836269420900281E-2</v>
      </c>
      <c r="O8" s="44">
        <v>4.9883420108941909E-2</v>
      </c>
      <c r="P8" s="44">
        <v>-5.1193622091569899E-2</v>
      </c>
      <c r="Q8" s="43" t="s">
        <v>96</v>
      </c>
      <c r="R8" s="46">
        <v>0.66666666666666674</v>
      </c>
      <c r="S8" s="46">
        <v>0.55333333333333334</v>
      </c>
      <c r="T8" s="46">
        <v>0.65555555555555556</v>
      </c>
      <c r="U8" s="46">
        <v>0.53333333333333333</v>
      </c>
      <c r="V8" s="46">
        <v>0.62518518518518518</v>
      </c>
      <c r="W8" s="47">
        <v>7</v>
      </c>
    </row>
    <row r="9" spans="1:23">
      <c r="A9" s="43" t="s">
        <v>99</v>
      </c>
      <c r="B9" s="44">
        <v>3.7615988951733792E-2</v>
      </c>
      <c r="C9" s="44">
        <v>3.686596879493826E-2</v>
      </c>
      <c r="D9" s="45">
        <v>1.020344512332428</v>
      </c>
      <c r="E9" s="44">
        <v>4.1863149162216888E-2</v>
      </c>
      <c r="F9" s="44">
        <v>-4.247160210483103E-3</v>
      </c>
      <c r="G9" s="44">
        <v>0.25673216885007277</v>
      </c>
      <c r="H9" s="44">
        <v>3.4344492131338007E-2</v>
      </c>
      <c r="I9" s="44">
        <v>4.7755807223562291E-2</v>
      </c>
      <c r="J9" s="44">
        <v>0.61204109434488163</v>
      </c>
      <c r="K9" s="44">
        <v>4.8940667869256688E-2</v>
      </c>
      <c r="L9" s="45">
        <v>3.9804760638517078</v>
      </c>
      <c r="M9" s="44">
        <v>5.2123345217169159E-2</v>
      </c>
      <c r="N9" s="44">
        <v>4.9256817355638499E-2</v>
      </c>
      <c r="O9" s="44">
        <v>3.4788440129776763E-2</v>
      </c>
      <c r="P9" s="44">
        <v>-2.1384074244565801E-2</v>
      </c>
      <c r="Q9" s="43" t="s">
        <v>90</v>
      </c>
      <c r="R9" s="46">
        <v>0.60833333333333339</v>
      </c>
      <c r="S9" s="46">
        <v>0.49333333333333329</v>
      </c>
      <c r="T9" s="46">
        <v>0.68888888888888877</v>
      </c>
      <c r="U9" s="46">
        <v>0.36666666666666659</v>
      </c>
      <c r="V9" s="46">
        <v>0.59685185185185174</v>
      </c>
      <c r="W9" s="47">
        <v>8</v>
      </c>
    </row>
    <row r="10" spans="1:23">
      <c r="A10" s="43" t="s">
        <v>100</v>
      </c>
      <c r="B10" s="44">
        <v>4.2857627074642558E-2</v>
      </c>
      <c r="C10" s="44">
        <v>3.0925446892434209E-2</v>
      </c>
      <c r="D10" s="45">
        <v>1.3858369524524961</v>
      </c>
      <c r="E10" s="44">
        <v>4.4204856880091549E-2</v>
      </c>
      <c r="F10" s="44">
        <v>-1.3472298054489911E-3</v>
      </c>
      <c r="G10" s="44">
        <v>0.2327147016011645</v>
      </c>
      <c r="H10" s="44">
        <v>3.7544019496408017E-2</v>
      </c>
      <c r="I10" s="44">
        <v>0.1238559573621764</v>
      </c>
      <c r="J10" s="44">
        <v>0.89164451931620836</v>
      </c>
      <c r="K10" s="44">
        <v>0.23272708018950031</v>
      </c>
      <c r="L10" s="45">
        <v>9.17843814421588</v>
      </c>
      <c r="M10" s="44">
        <v>3.0642802578203149E-2</v>
      </c>
      <c r="N10" s="44">
        <v>1.8258709289659749E-2</v>
      </c>
      <c r="O10" s="44">
        <v>1.090621381861894E-2</v>
      </c>
      <c r="P10" s="44">
        <v>-9.5955111050033806E-2</v>
      </c>
      <c r="Q10" s="43" t="s">
        <v>96</v>
      </c>
      <c r="R10" s="46">
        <v>0.67500000000000004</v>
      </c>
      <c r="S10" s="46">
        <v>0.82666666666666677</v>
      </c>
      <c r="T10" s="46">
        <v>0.22222222222222221</v>
      </c>
      <c r="U10" s="46">
        <v>0.8666666666666667</v>
      </c>
      <c r="V10" s="46">
        <v>0.57462962962962971</v>
      </c>
      <c r="W10" s="47">
        <v>9</v>
      </c>
    </row>
    <row r="11" spans="1:23">
      <c r="A11" s="43" t="s">
        <v>101</v>
      </c>
      <c r="B11" s="44">
        <v>7.4796938871742368E-3</v>
      </c>
      <c r="C11" s="44">
        <v>8.9403817808942666E-3</v>
      </c>
      <c r="D11" s="45">
        <v>0.83661906957468613</v>
      </c>
      <c r="E11" s="44">
        <v>5.9854653480878577E-3</v>
      </c>
      <c r="F11" s="44">
        <v>1.4942285390863791E-3</v>
      </c>
      <c r="G11" s="44">
        <v>8.7518195050946143E-2</v>
      </c>
      <c r="H11" s="44">
        <v>3.0230616407675319E-2</v>
      </c>
      <c r="I11" s="44">
        <v>3.6870891763574977E-2</v>
      </c>
      <c r="J11" s="44">
        <v>0.9762276968408744</v>
      </c>
      <c r="K11" s="44">
        <v>0.16643429405820159</v>
      </c>
      <c r="L11" s="45">
        <v>2.4894413260647701</v>
      </c>
      <c r="M11" s="44">
        <v>3.652219650410625E-2</v>
      </c>
      <c r="N11" s="44">
        <v>7.039904658486934E-2</v>
      </c>
      <c r="O11" s="44">
        <v>1.188757423052429E-2</v>
      </c>
      <c r="P11" s="44">
        <v>2.79572323416616E-2</v>
      </c>
      <c r="Q11" s="43" t="s">
        <v>87</v>
      </c>
      <c r="R11" s="46">
        <v>0.5</v>
      </c>
      <c r="S11" s="46">
        <v>0.59999999999999987</v>
      </c>
      <c r="T11" s="46">
        <v>0.56666666666666676</v>
      </c>
      <c r="U11" s="46">
        <v>0.1333333333333333</v>
      </c>
      <c r="V11" s="46">
        <v>0.55555555555555547</v>
      </c>
      <c r="W11" s="47">
        <v>10</v>
      </c>
    </row>
    <row r="12" spans="1:23">
      <c r="A12" s="43" t="s">
        <v>310</v>
      </c>
      <c r="B12" s="44">
        <v>1.8320141982269309E-2</v>
      </c>
      <c r="C12" s="44">
        <v>1.878846140493964E-2</v>
      </c>
      <c r="D12" s="45">
        <v>0.97507409401031608</v>
      </c>
      <c r="E12" s="44">
        <v>2.3967074560393289E-2</v>
      </c>
      <c r="F12" s="44">
        <v>-5.6469325781239761E-3</v>
      </c>
      <c r="G12" s="44">
        <v>0.13537117903930129</v>
      </c>
      <c r="H12" s="44">
        <v>3.1182906325590041E-2</v>
      </c>
      <c r="I12" s="44">
        <v>6.5096220031476026E-2</v>
      </c>
      <c r="J12" s="44">
        <v>0.94876877900879486</v>
      </c>
      <c r="K12" s="44">
        <v>0.31541381057607082</v>
      </c>
      <c r="L12" s="45">
        <v>4.6206472007481434</v>
      </c>
      <c r="M12" s="44">
        <v>3.1961055650062117E-2</v>
      </c>
      <c r="N12" s="44">
        <v>3.467759373887188E-2</v>
      </c>
      <c r="O12" s="44">
        <v>1.245504759083595E-2</v>
      </c>
      <c r="P12" s="44">
        <v>8.7030251634589995E-3</v>
      </c>
      <c r="Q12" s="43" t="s">
        <v>87</v>
      </c>
      <c r="R12" s="46">
        <v>0.4916666666666667</v>
      </c>
      <c r="S12" s="46">
        <v>0.79333333333333333</v>
      </c>
      <c r="T12" s="46">
        <v>0.35555555555555562</v>
      </c>
      <c r="U12" s="46">
        <v>0.16666666666666671</v>
      </c>
      <c r="V12" s="46">
        <v>0.54685185185185192</v>
      </c>
      <c r="W12" s="47">
        <v>11</v>
      </c>
    </row>
    <row r="13" spans="1:23">
      <c r="A13" s="43" t="s">
        <v>438</v>
      </c>
      <c r="B13" s="44">
        <v>2.0214519858045031E-2</v>
      </c>
      <c r="C13" s="44">
        <v>2.4295849777046168E-2</v>
      </c>
      <c r="D13" s="45">
        <v>0.83201534597661908</v>
      </c>
      <c r="E13" s="44">
        <v>2.062399331925735E-2</v>
      </c>
      <c r="F13" s="44">
        <v>-4.0947346121231529E-4</v>
      </c>
      <c r="G13" s="44">
        <v>9.5342066957787477E-2</v>
      </c>
      <c r="H13" s="44">
        <v>2.6011489950927381E-2</v>
      </c>
      <c r="I13" s="44">
        <v>5.8849074018134308E-2</v>
      </c>
      <c r="J13" s="44">
        <v>0.59687131411615846</v>
      </c>
      <c r="K13" s="44">
        <v>4.9016196624413137E-2</v>
      </c>
      <c r="L13" s="45">
        <v>2.101279215001246</v>
      </c>
      <c r="M13" s="44">
        <v>6.1619877124409812E-2</v>
      </c>
      <c r="N13" s="44">
        <v>4.9127214960973511E-2</v>
      </c>
      <c r="O13" s="44">
        <v>2.2794760197336891E-2</v>
      </c>
      <c r="P13" s="44">
        <v>-6.06207418034512E-2</v>
      </c>
      <c r="Q13" s="43" t="s">
        <v>96</v>
      </c>
      <c r="R13" s="46">
        <v>0.5</v>
      </c>
      <c r="S13" s="46">
        <v>0.40666666666666662</v>
      </c>
      <c r="T13" s="46">
        <v>0.71111111111111114</v>
      </c>
      <c r="U13" s="46">
        <v>0.56666666666666665</v>
      </c>
      <c r="V13" s="46">
        <v>0.53925925925925922</v>
      </c>
      <c r="W13" s="47">
        <v>12</v>
      </c>
    </row>
    <row r="14" spans="1:23">
      <c r="A14" s="43" t="s">
        <v>419</v>
      </c>
      <c r="B14" s="44">
        <v>1.273281957748542E-2</v>
      </c>
      <c r="C14" s="44">
        <v>1.1420430296932991E-2</v>
      </c>
      <c r="D14" s="45">
        <v>1.114915922292778</v>
      </c>
      <c r="E14" s="44">
        <v>6.9907493924225798E-3</v>
      </c>
      <c r="F14" s="44">
        <v>5.7420701850628437E-3</v>
      </c>
      <c r="G14" s="44">
        <v>0.1180858806404658</v>
      </c>
      <c r="H14" s="44">
        <v>3.1646059173228533E-2</v>
      </c>
      <c r="I14" s="44">
        <v>6.6364558525449327E-2</v>
      </c>
      <c r="J14" s="44">
        <v>0.89700588160654748</v>
      </c>
      <c r="K14" s="44">
        <v>0.12797831353168379</v>
      </c>
      <c r="L14" s="45">
        <v>4.7252013390821439</v>
      </c>
      <c r="M14" s="44">
        <v>3.7076035192228907E-2</v>
      </c>
      <c r="N14" s="44">
        <v>2.661717046192115E-2</v>
      </c>
      <c r="O14" s="44">
        <v>5.8303177922455728E-3</v>
      </c>
      <c r="P14" s="44">
        <v>-9.5959051820730501E-2</v>
      </c>
      <c r="Q14" s="43" t="s">
        <v>96</v>
      </c>
      <c r="R14" s="46">
        <v>0.67500000000000004</v>
      </c>
      <c r="S14" s="46">
        <v>0.67999999999999994</v>
      </c>
      <c r="T14" s="46">
        <v>0.25555555555555548</v>
      </c>
      <c r="U14" s="46">
        <v>0.9</v>
      </c>
      <c r="V14" s="46">
        <v>0.5368518518518518</v>
      </c>
      <c r="W14" s="47">
        <v>13</v>
      </c>
    </row>
    <row r="15" spans="1:23">
      <c r="A15" s="43" t="s">
        <v>333</v>
      </c>
      <c r="B15" s="44">
        <v>1.556814546327303E-2</v>
      </c>
      <c r="C15" s="44">
        <v>4.4996643486700967E-2</v>
      </c>
      <c r="D15" s="45">
        <v>0.34598459478148169</v>
      </c>
      <c r="E15" s="44">
        <v>2.5498337742911329E-2</v>
      </c>
      <c r="F15" s="44">
        <v>-9.9301922796383012E-3</v>
      </c>
      <c r="G15" s="44">
        <v>0.16830422125181951</v>
      </c>
      <c r="H15" s="44">
        <v>9.9756246055261576E-3</v>
      </c>
      <c r="I15" s="44">
        <v>7.3407178835582607E-2</v>
      </c>
      <c r="J15" s="44">
        <v>0.9149135696119155</v>
      </c>
      <c r="K15" s="44">
        <v>0.27490542976055182</v>
      </c>
      <c r="L15" s="45">
        <v>2.5350729774363439</v>
      </c>
      <c r="M15" s="44">
        <v>7.8621661735482268E-2</v>
      </c>
      <c r="N15" s="44">
        <v>1.898526319833049E-2</v>
      </c>
      <c r="O15" s="44">
        <v>1.649659204398814E-2</v>
      </c>
      <c r="P15" s="44">
        <v>-6.5738127161586599E-2</v>
      </c>
      <c r="Q15" s="43" t="s">
        <v>96</v>
      </c>
      <c r="R15" s="46">
        <v>0.39166666666666672</v>
      </c>
      <c r="S15" s="46">
        <v>0.6</v>
      </c>
      <c r="T15" s="46">
        <v>0.56666666666666676</v>
      </c>
      <c r="U15" s="46">
        <v>0.6333333333333333</v>
      </c>
      <c r="V15" s="46">
        <v>0.51944444444444449</v>
      </c>
      <c r="W15" s="47">
        <v>14</v>
      </c>
    </row>
    <row r="16" spans="1:23">
      <c r="A16" s="43" t="s">
        <v>363</v>
      </c>
      <c r="B16" s="44">
        <v>2.102649141414082E-2</v>
      </c>
      <c r="C16" s="44">
        <v>5.4658352767773533E-2</v>
      </c>
      <c r="D16" s="45">
        <v>0.38468944542613448</v>
      </c>
      <c r="E16" s="44">
        <v>2.650879070301879E-2</v>
      </c>
      <c r="F16" s="44">
        <v>-5.4822992888779662E-3</v>
      </c>
      <c r="G16" s="44">
        <v>0.134825327510917</v>
      </c>
      <c r="H16" s="44">
        <v>1.438912083024862E-2</v>
      </c>
      <c r="I16" s="44">
        <v>3.4293905604480278E-2</v>
      </c>
      <c r="J16" s="44">
        <v>0.58940343419219365</v>
      </c>
      <c r="K16" s="44">
        <v>6.8237965940294534E-2</v>
      </c>
      <c r="L16" s="45">
        <v>1.019923400453735</v>
      </c>
      <c r="M16" s="44">
        <v>6.6580325899757292E-2</v>
      </c>
      <c r="N16" s="44">
        <v>5.9624715294390888E-2</v>
      </c>
      <c r="O16" s="44">
        <v>6.2257136371441077E-2</v>
      </c>
      <c r="P16" s="44">
        <v>-1.7818987618198001E-2</v>
      </c>
      <c r="Q16" s="43" t="s">
        <v>90</v>
      </c>
      <c r="R16" s="46">
        <v>0.42499999999999999</v>
      </c>
      <c r="S16" s="46">
        <v>0.28666666666666668</v>
      </c>
      <c r="T16" s="46">
        <v>0.84444444444444455</v>
      </c>
      <c r="U16" s="46">
        <v>0.26666666666666672</v>
      </c>
      <c r="V16" s="46">
        <v>0.51870370370370378</v>
      </c>
      <c r="W16" s="47">
        <v>15</v>
      </c>
    </row>
    <row r="17" spans="1:23">
      <c r="A17" s="43" t="s">
        <v>398</v>
      </c>
      <c r="B17" s="44">
        <v>9.9332073063293832E-3</v>
      </c>
      <c r="C17" s="44">
        <v>1.842305502805168E-2</v>
      </c>
      <c r="D17" s="45">
        <v>0.53917264488461236</v>
      </c>
      <c r="E17" s="44">
        <v>1.323348336216657E-2</v>
      </c>
      <c r="F17" s="44">
        <v>-3.300276055837189E-3</v>
      </c>
      <c r="G17" s="44">
        <v>9.2430858806404656E-2</v>
      </c>
      <c r="H17" s="44">
        <v>1.4497182382488131E-2</v>
      </c>
      <c r="I17" s="44">
        <v>2.955284193824443E-2</v>
      </c>
      <c r="J17" s="44">
        <v>0.89451216462564753</v>
      </c>
      <c r="K17" s="44">
        <v>0.18040335245731981</v>
      </c>
      <c r="L17" s="45">
        <v>1.086823999832911</v>
      </c>
      <c r="M17" s="44">
        <v>5.9777376932438182E-2</v>
      </c>
      <c r="N17" s="44">
        <v>4.8710175618443083E-2</v>
      </c>
      <c r="O17" s="44">
        <v>1.7213601774657989E-2</v>
      </c>
      <c r="P17" s="44">
        <v>-8.9505911481934805E-2</v>
      </c>
      <c r="Q17" s="43" t="s">
        <v>96</v>
      </c>
      <c r="R17" s="46">
        <v>0.35833333333333339</v>
      </c>
      <c r="S17" s="46">
        <v>0.45333333333333331</v>
      </c>
      <c r="T17" s="46">
        <v>0.6777777777777777</v>
      </c>
      <c r="U17" s="46">
        <v>0.83333333333333337</v>
      </c>
      <c r="V17" s="46">
        <v>0.49648148148148152</v>
      </c>
      <c r="W17" s="47">
        <v>16</v>
      </c>
    </row>
    <row r="18" spans="1:23">
      <c r="A18" s="43" t="s">
        <v>646</v>
      </c>
      <c r="B18" s="44">
        <v>6.2116840129859919E-3</v>
      </c>
      <c r="C18" s="44">
        <v>7.1371133566099313E-3</v>
      </c>
      <c r="D18" s="45">
        <v>0.87033562486900018</v>
      </c>
      <c r="E18" s="44">
        <v>5.1708174368159622E-3</v>
      </c>
      <c r="F18" s="44">
        <v>1.04086657617003E-3</v>
      </c>
      <c r="G18" s="44">
        <v>6.5866084425036386E-2</v>
      </c>
      <c r="H18" s="44">
        <v>2.5038305661161608E-2</v>
      </c>
      <c r="I18" s="44">
        <v>4.367811647921041E-2</v>
      </c>
      <c r="J18" s="44">
        <v>0.92521221500479156</v>
      </c>
      <c r="K18" s="44">
        <v>0.15522177508598531</v>
      </c>
      <c r="L18" s="45">
        <v>2.675033237879394</v>
      </c>
      <c r="M18" s="44">
        <v>5.2455197971742501E-2</v>
      </c>
      <c r="N18" s="44">
        <v>3.7988213679098423E-2</v>
      </c>
      <c r="O18" s="44">
        <v>5.1382965883380906E-3</v>
      </c>
      <c r="P18" s="44">
        <v>-0.1043407433973694</v>
      </c>
      <c r="Q18" s="43" t="s">
        <v>96</v>
      </c>
      <c r="R18" s="46">
        <v>0.45</v>
      </c>
      <c r="S18" s="46">
        <v>0.56666666666666665</v>
      </c>
      <c r="T18" s="46">
        <v>0.45555555555555549</v>
      </c>
      <c r="U18" s="46">
        <v>0.93333333333333335</v>
      </c>
      <c r="V18" s="46">
        <v>0.4907407407407407</v>
      </c>
      <c r="W18" s="47">
        <v>17</v>
      </c>
    </row>
    <row r="19" spans="1:23">
      <c r="A19" s="43" t="s">
        <v>518</v>
      </c>
      <c r="B19" s="44">
        <v>3.2704738494049629E-3</v>
      </c>
      <c r="C19" s="44">
        <v>9.6909611344225891E-3</v>
      </c>
      <c r="D19" s="45">
        <v>0.33747672744121737</v>
      </c>
      <c r="E19" s="44">
        <v>2.650231227998073E-3</v>
      </c>
      <c r="F19" s="44">
        <v>6.202426214068895E-4</v>
      </c>
      <c r="G19" s="44">
        <v>3.3478893740902467E-2</v>
      </c>
      <c r="H19" s="44">
        <v>1.0531799222877501E-2</v>
      </c>
      <c r="I19" s="44">
        <v>2.1677199522992401E-2</v>
      </c>
      <c r="J19" s="44">
        <v>0.94149708638197727</v>
      </c>
      <c r="K19" s="44">
        <v>0.1727629876733851</v>
      </c>
      <c r="L19" s="45">
        <v>0.94200067574225377</v>
      </c>
      <c r="M19" s="44">
        <v>6.5715978821944687E-2</v>
      </c>
      <c r="N19" s="44">
        <v>5.9688080457777459E-2</v>
      </c>
      <c r="O19" s="44">
        <v>1.1111661577449861E-2</v>
      </c>
      <c r="P19" s="44">
        <v>-2.0134101714599801E-2</v>
      </c>
      <c r="Q19" s="43" t="s">
        <v>90</v>
      </c>
      <c r="R19" s="46">
        <v>0.26666666666666672</v>
      </c>
      <c r="S19" s="46">
        <v>0.42666666666666658</v>
      </c>
      <c r="T19" s="46">
        <v>0.73333333333333339</v>
      </c>
      <c r="U19" s="46">
        <v>0.33333333333333331</v>
      </c>
      <c r="V19" s="46">
        <v>0.47555555555555562</v>
      </c>
      <c r="W19" s="47">
        <v>18</v>
      </c>
    </row>
    <row r="20" spans="1:23">
      <c r="A20" s="43" t="s">
        <v>401</v>
      </c>
      <c r="B20" s="44">
        <v>1.0790894261593379E-2</v>
      </c>
      <c r="C20" s="44">
        <v>1.0773464973524639E-2</v>
      </c>
      <c r="D20" s="45">
        <v>1.001617797812641</v>
      </c>
      <c r="E20" s="44">
        <v>1.1930288453528601E-2</v>
      </c>
      <c r="F20" s="44">
        <v>-1.1393941919352201E-3</v>
      </c>
      <c r="G20" s="44">
        <v>9.4068413391557498E-2</v>
      </c>
      <c r="H20" s="44">
        <v>2.871511073911524E-2</v>
      </c>
      <c r="I20" s="44">
        <v>5.1113491885712188E-2</v>
      </c>
      <c r="J20" s="44">
        <v>0.91389842597933979</v>
      </c>
      <c r="K20" s="44">
        <v>0.16662483885119109</v>
      </c>
      <c r="L20" s="45">
        <v>4.0004785449809948</v>
      </c>
      <c r="M20" s="44">
        <v>4.5238755830644628E-2</v>
      </c>
      <c r="N20" s="44">
        <v>2.580211478797035E-2</v>
      </c>
      <c r="O20" s="44">
        <v>5.3610411781805948E-3</v>
      </c>
      <c r="P20" s="44">
        <v>-0.1087414314765085</v>
      </c>
      <c r="Q20" s="43" t="s">
        <v>96</v>
      </c>
      <c r="R20" s="46">
        <v>0.46666666666666667</v>
      </c>
      <c r="S20" s="46">
        <v>0.66666666666666663</v>
      </c>
      <c r="T20" s="46">
        <v>0.28888888888888892</v>
      </c>
      <c r="U20" s="46">
        <v>0.96666666666666667</v>
      </c>
      <c r="V20" s="46">
        <v>0.47407407407407409</v>
      </c>
      <c r="W20" s="47">
        <v>19</v>
      </c>
    </row>
    <row r="21" spans="1:23">
      <c r="A21" s="43" t="s">
        <v>404</v>
      </c>
      <c r="B21" s="44">
        <v>1.5560406266950721E-2</v>
      </c>
      <c r="C21" s="44">
        <v>2.0055897324598771E-2</v>
      </c>
      <c r="D21" s="45">
        <v>0.77585191104193152</v>
      </c>
      <c r="E21" s="44">
        <v>1.326146662554176E-2</v>
      </c>
      <c r="F21" s="44">
        <v>2.2989396414089609E-3</v>
      </c>
      <c r="G21" s="44">
        <v>0.13700873362445409</v>
      </c>
      <c r="H21" s="44">
        <v>2.3492819747422369E-2</v>
      </c>
      <c r="I21" s="44">
        <v>3.7839279501783292E-2</v>
      </c>
      <c r="J21" s="44">
        <v>0.72560937384240087</v>
      </c>
      <c r="K21" s="44">
        <v>8.3267712393267815E-2</v>
      </c>
      <c r="L21" s="45">
        <v>4.6868543950157306</v>
      </c>
      <c r="M21" s="44">
        <v>3.9599714511423342E-2</v>
      </c>
      <c r="N21" s="44">
        <v>2.319112063937601E-2</v>
      </c>
      <c r="O21" s="44">
        <v>8.9441062336928761E-3</v>
      </c>
      <c r="P21" s="44">
        <v>-3.4249848041932103E-2</v>
      </c>
      <c r="Q21" s="43" t="s">
        <v>90</v>
      </c>
      <c r="R21" s="46">
        <v>0.60833333333333339</v>
      </c>
      <c r="S21" s="46">
        <v>0.48666666666666669</v>
      </c>
      <c r="T21" s="46">
        <v>0.27777777777777768</v>
      </c>
      <c r="U21" s="46">
        <v>0.43333333333333329</v>
      </c>
      <c r="V21" s="46">
        <v>0.45759259259259261</v>
      </c>
      <c r="W21" s="47">
        <v>20</v>
      </c>
    </row>
    <row r="22" spans="1:23">
      <c r="A22" s="43" t="s">
        <v>358</v>
      </c>
      <c r="B22" s="44">
        <v>2.1279568947849759E-2</v>
      </c>
      <c r="C22" s="44">
        <v>4.9928111142541393E-2</v>
      </c>
      <c r="D22" s="45">
        <v>0.42620416556712959</v>
      </c>
      <c r="E22" s="44">
        <v>1.9778283885521671E-2</v>
      </c>
      <c r="F22" s="44">
        <v>1.5012850623280891E-3</v>
      </c>
      <c r="G22" s="44">
        <v>0.19068413391557501</v>
      </c>
      <c r="H22" s="44">
        <v>1.2661727325201841E-2</v>
      </c>
      <c r="I22" s="44">
        <v>3.9670500707435587E-2</v>
      </c>
      <c r="J22" s="44">
        <v>0.7856216265753595</v>
      </c>
      <c r="K22" s="44">
        <v>0.11048890969038611</v>
      </c>
      <c r="L22" s="45">
        <v>6.9945215354836634</v>
      </c>
      <c r="M22" s="44">
        <v>2.8471579318326831E-2</v>
      </c>
      <c r="N22" s="44">
        <v>8.3807905534798183E-3</v>
      </c>
      <c r="O22" s="44">
        <v>8.0618273401361681E-3</v>
      </c>
      <c r="P22" s="44">
        <v>-6.8156318052688902E-2</v>
      </c>
      <c r="Q22" s="43" t="s">
        <v>96</v>
      </c>
      <c r="R22" s="46">
        <v>0.61666666666666659</v>
      </c>
      <c r="S22" s="46">
        <v>0.52</v>
      </c>
      <c r="T22" s="46">
        <v>0.15555555555555561</v>
      </c>
      <c r="U22" s="46">
        <v>0.7</v>
      </c>
      <c r="V22" s="46">
        <v>0.4307407407407407</v>
      </c>
      <c r="W22" s="47">
        <v>21</v>
      </c>
    </row>
    <row r="23" spans="1:23">
      <c r="A23" s="43" t="s">
        <v>495</v>
      </c>
      <c r="B23" s="44">
        <v>4.1520655395516611E-3</v>
      </c>
      <c r="C23" s="44">
        <v>4.0981754346050116E-3</v>
      </c>
      <c r="D23" s="45">
        <v>1.0131497798975611</v>
      </c>
      <c r="E23" s="44">
        <v>4.8923880654163591E-3</v>
      </c>
      <c r="F23" s="44">
        <v>-7.40322525864698E-4</v>
      </c>
      <c r="G23" s="44">
        <v>4.8398835516739437E-2</v>
      </c>
      <c r="H23" s="44">
        <v>2.5652946222707189E-2</v>
      </c>
      <c r="I23" s="44">
        <v>3.6065247184394647E-2</v>
      </c>
      <c r="J23" s="44">
        <v>0.94976389862036548</v>
      </c>
      <c r="K23" s="44">
        <v>0.28966046106821819</v>
      </c>
      <c r="L23" s="45">
        <v>3.308736911255572</v>
      </c>
      <c r="M23" s="44">
        <v>4.2042947128880792E-2</v>
      </c>
      <c r="N23" s="44">
        <v>3.1166805404689291E-2</v>
      </c>
      <c r="O23" s="44">
        <v>2.46376237070812E-3</v>
      </c>
      <c r="P23" s="44">
        <v>-0.12732942444703979</v>
      </c>
      <c r="Q23" s="43" t="s">
        <v>96</v>
      </c>
      <c r="R23" s="46">
        <v>0.35833333333333328</v>
      </c>
      <c r="S23" s="46">
        <v>0.65999999999999992</v>
      </c>
      <c r="T23" s="46">
        <v>0.24444444444444441</v>
      </c>
      <c r="U23" s="46">
        <v>1</v>
      </c>
      <c r="V23" s="46">
        <v>0.42092592592592593</v>
      </c>
      <c r="W23" s="47">
        <v>22</v>
      </c>
    </row>
    <row r="24" spans="1:23">
      <c r="A24" s="43" t="s">
        <v>645</v>
      </c>
      <c r="B24" s="44">
        <v>6.3500315637345546E-3</v>
      </c>
      <c r="C24" s="44">
        <v>8.6956654361851592E-3</v>
      </c>
      <c r="D24" s="45">
        <v>0.73025251607660191</v>
      </c>
      <c r="E24" s="44">
        <v>3.2007663548818421E-3</v>
      </c>
      <c r="F24" s="44">
        <v>3.149265208852713E-3</v>
      </c>
      <c r="G24" s="44">
        <v>7.6237263464337707E-2</v>
      </c>
      <c r="H24" s="44">
        <v>2.1722131811132351E-2</v>
      </c>
      <c r="I24" s="44">
        <v>7.5012549830689765E-2</v>
      </c>
      <c r="J24" s="44">
        <v>0.92315358986608542</v>
      </c>
      <c r="K24" s="44">
        <v>0.11563422615437539</v>
      </c>
      <c r="L24" s="45">
        <v>3.524114222149151</v>
      </c>
      <c r="M24" s="44">
        <v>2.528860067515205E-2</v>
      </c>
      <c r="N24" s="44">
        <v>2.1440310625767799E-2</v>
      </c>
      <c r="O24" s="44">
        <v>3.5900677061947812E-3</v>
      </c>
      <c r="P24" s="44">
        <v>-7.7675626923503202E-2</v>
      </c>
      <c r="Q24" s="43" t="s">
        <v>96</v>
      </c>
      <c r="R24" s="46">
        <v>0.48333333333333328</v>
      </c>
      <c r="S24" s="46">
        <v>0.62</v>
      </c>
      <c r="T24" s="46">
        <v>9.9999999999999992E-2</v>
      </c>
      <c r="U24" s="46">
        <v>0.8</v>
      </c>
      <c r="V24" s="46">
        <v>0.40111111111111108</v>
      </c>
      <c r="W24" s="47">
        <v>23</v>
      </c>
    </row>
    <row r="25" spans="1:23">
      <c r="A25" s="43" t="s">
        <v>647</v>
      </c>
      <c r="B25" s="44">
        <v>4.6960084978076274E-3</v>
      </c>
      <c r="C25" s="44">
        <v>1.4359126561268819E-2</v>
      </c>
      <c r="D25" s="45">
        <v>0.32703998239518772</v>
      </c>
      <c r="E25" s="44">
        <v>3.8461838358249058E-3</v>
      </c>
      <c r="F25" s="44">
        <v>8.4982466198272114E-4</v>
      </c>
      <c r="G25" s="44">
        <v>5.3493449781659388E-2</v>
      </c>
      <c r="H25" s="44">
        <v>9.3923788421570054E-3</v>
      </c>
      <c r="I25" s="44">
        <v>1.477806608274267E-2</v>
      </c>
      <c r="J25" s="44">
        <v>0.90086952288690958</v>
      </c>
      <c r="K25" s="44">
        <v>0.16513407668646371</v>
      </c>
      <c r="L25" s="45">
        <v>0.94234250302736799</v>
      </c>
      <c r="M25" s="44">
        <v>5.2211793855314922E-2</v>
      </c>
      <c r="N25" s="44">
        <v>3.8060055303174987E-2</v>
      </c>
      <c r="O25" s="44">
        <v>1.044322401798411E-2</v>
      </c>
      <c r="P25" s="44">
        <v>-6.5248977336227504E-2</v>
      </c>
      <c r="Q25" s="43" t="s">
        <v>96</v>
      </c>
      <c r="R25" s="46">
        <v>0.30833333333333329</v>
      </c>
      <c r="S25" s="46">
        <v>0.34666666666666662</v>
      </c>
      <c r="T25" s="46">
        <v>0.52222222222222225</v>
      </c>
      <c r="U25" s="46">
        <v>0.6</v>
      </c>
      <c r="V25" s="46">
        <v>0.39240740740740748</v>
      </c>
      <c r="W25" s="47">
        <v>24</v>
      </c>
    </row>
    <row r="26" spans="1:23">
      <c r="A26" s="43" t="s">
        <v>619</v>
      </c>
      <c r="B26" s="44">
        <v>5.6542901205937687E-3</v>
      </c>
      <c r="C26" s="44">
        <v>8.7820614235204503E-3</v>
      </c>
      <c r="D26" s="45">
        <v>0.64384543080628365</v>
      </c>
      <c r="E26" s="44">
        <v>6.2553735818011626E-3</v>
      </c>
      <c r="F26" s="44">
        <v>-6.0108346120739398E-4</v>
      </c>
      <c r="G26" s="44">
        <v>7.2234352256186324E-2</v>
      </c>
      <c r="H26" s="44">
        <v>1.7590797520390038E-2</v>
      </c>
      <c r="I26" s="44">
        <v>2.049154627874613E-2</v>
      </c>
      <c r="J26" s="44">
        <v>0.80603241594826902</v>
      </c>
      <c r="K26" s="44">
        <v>0.13537792992948169</v>
      </c>
      <c r="L26" s="45">
        <v>1.224770910593411</v>
      </c>
      <c r="M26" s="44">
        <v>3.2751746049634232E-2</v>
      </c>
      <c r="N26" s="44">
        <v>5.6554614448682393E-2</v>
      </c>
      <c r="O26" s="44">
        <v>9.5154312490519782E-3</v>
      </c>
      <c r="P26" s="44">
        <v>-4.95942140549014E-2</v>
      </c>
      <c r="Q26" s="43" t="s">
        <v>90</v>
      </c>
      <c r="R26" s="46">
        <v>0.33333333333333343</v>
      </c>
      <c r="S26" s="46">
        <v>0.38666666666666671</v>
      </c>
      <c r="T26" s="46">
        <v>0.45555555555555549</v>
      </c>
      <c r="U26" s="46">
        <v>0.5</v>
      </c>
      <c r="V26" s="46">
        <v>0.39185185185185178</v>
      </c>
      <c r="W26" s="47">
        <v>25</v>
      </c>
    </row>
    <row r="27" spans="1:23">
      <c r="A27" s="43" t="s">
        <v>644</v>
      </c>
      <c r="B27" s="44">
        <v>6.5082647712229064E-3</v>
      </c>
      <c r="C27" s="44">
        <v>3.064311643306156E-2</v>
      </c>
      <c r="D27" s="45">
        <v>0.2123891277651182</v>
      </c>
      <c r="E27" s="44">
        <v>5.5857213515960883E-3</v>
      </c>
      <c r="F27" s="44">
        <v>9.225434196268173E-4</v>
      </c>
      <c r="G27" s="44">
        <v>0.12045123726346429</v>
      </c>
      <c r="H27" s="44">
        <v>6.2945846232857179E-3</v>
      </c>
      <c r="I27" s="44">
        <v>2.423264395210431E-2</v>
      </c>
      <c r="J27" s="44">
        <v>0.67278751213819599</v>
      </c>
      <c r="K27" s="44">
        <v>6.3247726489812389E-2</v>
      </c>
      <c r="L27" s="45">
        <v>0.52262931174876659</v>
      </c>
      <c r="M27" s="44">
        <v>4.2949489800010593E-2</v>
      </c>
      <c r="N27" s="44">
        <v>4.8425125118219031E-2</v>
      </c>
      <c r="O27" s="44">
        <v>2.847532752218861E-2</v>
      </c>
      <c r="P27" s="44">
        <v>-2.3704169047541801E-2</v>
      </c>
      <c r="Q27" s="43" t="s">
        <v>90</v>
      </c>
      <c r="R27" s="46">
        <v>0.40833333333333333</v>
      </c>
      <c r="S27" s="46">
        <v>0.20666666666666669</v>
      </c>
      <c r="T27" s="46">
        <v>0.55555555555555547</v>
      </c>
      <c r="U27" s="46">
        <v>0.4</v>
      </c>
      <c r="V27" s="46">
        <v>0.39018518518518519</v>
      </c>
      <c r="W27" s="47">
        <v>26</v>
      </c>
    </row>
    <row r="28" spans="1:23">
      <c r="A28" s="43" t="s">
        <v>651</v>
      </c>
      <c r="B28" s="44">
        <v>9.8737659982566729E-6</v>
      </c>
      <c r="C28" s="44">
        <v>8.8205228537844497E-4</v>
      </c>
      <c r="D28" s="45">
        <v>1.119408243925169E-2</v>
      </c>
      <c r="E28" s="44">
        <v>1.533120925549185E-5</v>
      </c>
      <c r="F28" s="44">
        <v>-5.4574432572351814E-6</v>
      </c>
      <c r="G28" s="44">
        <v>9.0975254730713245E-4</v>
      </c>
      <c r="H28" s="44">
        <v>3.1946069043006157E-4</v>
      </c>
      <c r="I28" s="44">
        <v>9.9575934899134529E-4</v>
      </c>
      <c r="J28" s="44">
        <v>1</v>
      </c>
      <c r="K28" s="44">
        <v>0.47764651163532718</v>
      </c>
      <c r="L28" s="45">
        <v>3.0327018197054141E-2</v>
      </c>
      <c r="M28" s="44">
        <v>7.7124741336020236E-2</v>
      </c>
      <c r="N28" s="44">
        <v>4.4933762185749418E-2</v>
      </c>
      <c r="O28" s="44">
        <v>7.5847211070131026E-4</v>
      </c>
      <c r="P28" s="44">
        <v>-7.5153667728899295E-2</v>
      </c>
      <c r="Q28" s="43" t="s">
        <v>96</v>
      </c>
      <c r="R28" s="46">
        <v>0.15</v>
      </c>
      <c r="S28" s="46">
        <v>0.43</v>
      </c>
      <c r="T28" s="46">
        <v>0.50000000000000011</v>
      </c>
      <c r="U28" s="46">
        <v>0.76666666666666672</v>
      </c>
      <c r="V28" s="46">
        <v>0.36</v>
      </c>
      <c r="W28" s="47">
        <v>27</v>
      </c>
    </row>
    <row r="29" spans="1:23">
      <c r="A29" s="43" t="s">
        <v>650</v>
      </c>
      <c r="B29" s="44">
        <v>1.2115444217877921E-5</v>
      </c>
      <c r="C29" s="44">
        <v>1.324990085998795E-3</v>
      </c>
      <c r="D29" s="45">
        <v>9.1437999015254023E-3</v>
      </c>
      <c r="E29" s="44">
        <v>2.7418765926013199E-6</v>
      </c>
      <c r="F29" s="44">
        <v>9.373567625276597E-6</v>
      </c>
      <c r="G29" s="44">
        <v>1.455604075691412E-3</v>
      </c>
      <c r="H29" s="44">
        <v>2.8094597863125562E-4</v>
      </c>
      <c r="I29" s="44">
        <v>3.7792151065487199E-4</v>
      </c>
      <c r="J29" s="44">
        <v>1</v>
      </c>
      <c r="K29" s="44">
        <v>0.43696080084978012</v>
      </c>
      <c r="L29" s="45">
        <v>3.085375602729213E-2</v>
      </c>
      <c r="M29" s="44">
        <v>7.0035538368407563E-2</v>
      </c>
      <c r="N29" s="44">
        <v>3.6207227182810497E-2</v>
      </c>
      <c r="O29" s="44">
        <v>9.0289712316503085E-4</v>
      </c>
      <c r="P29" s="44">
        <v>-7.0613332750977198E-2</v>
      </c>
      <c r="Q29" s="43" t="s">
        <v>96</v>
      </c>
      <c r="R29" s="46">
        <v>0.16666666666666671</v>
      </c>
      <c r="S29" s="46">
        <v>0.41666666666666669</v>
      </c>
      <c r="T29" s="46">
        <v>0.45555555555555549</v>
      </c>
      <c r="U29" s="46">
        <v>0.73333333333333328</v>
      </c>
      <c r="V29" s="46">
        <v>0.34629629629629632</v>
      </c>
      <c r="W29" s="47">
        <v>28</v>
      </c>
    </row>
    <row r="30" spans="1:23">
      <c r="A30" s="43" t="s">
        <v>649</v>
      </c>
      <c r="B30" s="44">
        <v>1.578055039549554E-3</v>
      </c>
      <c r="C30" s="44">
        <v>7.2795056402908823E-3</v>
      </c>
      <c r="D30" s="45">
        <v>0.21678052295409661</v>
      </c>
      <c r="E30" s="44">
        <v>1.9741489779431902E-3</v>
      </c>
      <c r="F30" s="44">
        <v>-3.9609393839363659E-4</v>
      </c>
      <c r="G30" s="44">
        <v>3.2023289665211063E-2</v>
      </c>
      <c r="H30" s="44">
        <v>6.1923375758284657E-3</v>
      </c>
      <c r="I30" s="44">
        <v>8.7012460683268903E-3</v>
      </c>
      <c r="J30" s="44">
        <v>0.88959983588549596</v>
      </c>
      <c r="K30" s="44">
        <v>0.10336161385455681</v>
      </c>
      <c r="L30" s="45">
        <v>0.61221565339988293</v>
      </c>
      <c r="M30" s="44">
        <v>4.8901640954467647E-2</v>
      </c>
      <c r="N30" s="44">
        <v>4.9466388364983162E-2</v>
      </c>
      <c r="O30" s="44">
        <v>6.8516156218686496E-3</v>
      </c>
      <c r="P30" s="44">
        <v>-3.6836618076630898E-2</v>
      </c>
      <c r="Q30" s="43" t="s">
        <v>90</v>
      </c>
      <c r="R30" s="46">
        <v>0.19166666666666671</v>
      </c>
      <c r="S30" s="46">
        <v>0.2466666666666667</v>
      </c>
      <c r="T30" s="46">
        <v>0.51111111111111118</v>
      </c>
      <c r="U30" s="46">
        <v>0.46666666666666667</v>
      </c>
      <c r="V30" s="46">
        <v>0.31648148148148147</v>
      </c>
      <c r="W30" s="47">
        <v>29</v>
      </c>
    </row>
    <row r="31" spans="1:23">
      <c r="A31" s="43" t="s">
        <v>648</v>
      </c>
      <c r="B31" s="44">
        <v>1.732105029864999E-3</v>
      </c>
      <c r="C31" s="44">
        <v>4.6115520751571926E-3</v>
      </c>
      <c r="D31" s="45">
        <v>0.3756013163542033</v>
      </c>
      <c r="E31" s="44">
        <v>1.4647796872929841E-3</v>
      </c>
      <c r="F31" s="44">
        <v>2.6732534257201579E-4</v>
      </c>
      <c r="G31" s="44">
        <v>3.6026200873362453E-2</v>
      </c>
      <c r="H31" s="44">
        <v>1.1113002952416641E-2</v>
      </c>
      <c r="I31" s="44">
        <v>1.6809492821031811E-2</v>
      </c>
      <c r="J31" s="44">
        <v>0.78064398036803073</v>
      </c>
      <c r="K31" s="44">
        <v>7.3633688963837804E-2</v>
      </c>
      <c r="L31" s="45">
        <v>0.96901986024015518</v>
      </c>
      <c r="M31" s="44">
        <v>2.807393170112896E-2</v>
      </c>
      <c r="N31" s="44">
        <v>5.1054410969007341E-2</v>
      </c>
      <c r="O31" s="44">
        <v>4.4634261441473481E-3</v>
      </c>
      <c r="P31" s="44">
        <v>-9.3289410344622997E-3</v>
      </c>
      <c r="Q31" s="43" t="s">
        <v>90</v>
      </c>
      <c r="R31" s="46">
        <v>0.27500000000000002</v>
      </c>
      <c r="S31" s="46">
        <v>0.28000000000000003</v>
      </c>
      <c r="T31" s="46">
        <v>0.32222222222222219</v>
      </c>
      <c r="U31" s="46">
        <v>0.23333333333333331</v>
      </c>
      <c r="V31" s="46">
        <v>0.29240740740740739</v>
      </c>
      <c r="W31" s="47">
        <v>30</v>
      </c>
    </row>
  </sheetData>
  <autoFilter ref="A1:W31" xr:uid="{00000000-0009-0000-0000-000014000000}"/>
  <phoneticPr fontId="4" type="noConversion"/>
  <conditionalFormatting sqref="R2:R3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2:S31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2:T31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2:U31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2:V31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W31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4"/>
  <cols>
    <col min="1" max="1" width="18" customWidth="1"/>
    <col min="2" max="2" width="15" customWidth="1"/>
    <col min="3" max="3" width="20" customWidth="1"/>
    <col min="4" max="4" width="14" customWidth="1"/>
    <col min="5" max="6" width="17" customWidth="1"/>
    <col min="7" max="7" width="16" customWidth="1"/>
    <col min="8" max="8" width="21" customWidth="1"/>
    <col min="9" max="9" width="22" customWidth="1"/>
    <col min="10" max="10" width="16" customWidth="1"/>
    <col min="11" max="11" width="15" customWidth="1"/>
    <col min="12" max="12" width="19" customWidth="1"/>
    <col min="13" max="14" width="18" customWidth="1"/>
    <col min="15" max="15" width="15" customWidth="1"/>
    <col min="16" max="16" width="18" customWidth="1"/>
    <col min="17" max="21" width="13" customWidth="1"/>
    <col min="22" max="22" width="16" customWidth="1"/>
    <col min="23" max="23" width="10" customWidth="1"/>
  </cols>
  <sheetData>
    <row r="1" spans="1:23" ht="34" customHeight="1">
      <c r="A1" s="42" t="s">
        <v>78</v>
      </c>
      <c r="B1" s="42" t="s">
        <v>129</v>
      </c>
      <c r="C1" s="42" t="s">
        <v>921</v>
      </c>
      <c r="D1" s="42" t="s">
        <v>130</v>
      </c>
      <c r="E1" s="42" t="s">
        <v>922</v>
      </c>
      <c r="F1" s="42" t="s">
        <v>923</v>
      </c>
      <c r="G1" s="42" t="s">
        <v>924</v>
      </c>
      <c r="H1" s="42" t="s">
        <v>132</v>
      </c>
      <c r="I1" s="42" t="s">
        <v>925</v>
      </c>
      <c r="J1" s="42" t="s">
        <v>926</v>
      </c>
      <c r="K1" s="42" t="s">
        <v>927</v>
      </c>
      <c r="L1" s="42" t="s">
        <v>928</v>
      </c>
      <c r="M1" s="42" t="s">
        <v>134</v>
      </c>
      <c r="N1" s="42" t="s">
        <v>163</v>
      </c>
      <c r="O1" s="42" t="s">
        <v>929</v>
      </c>
      <c r="P1" s="42" t="s">
        <v>930</v>
      </c>
      <c r="Q1" s="42" t="s">
        <v>931</v>
      </c>
      <c r="R1" s="42" t="s">
        <v>79</v>
      </c>
      <c r="S1" s="42" t="s">
        <v>80</v>
      </c>
      <c r="T1" s="42" t="s">
        <v>81</v>
      </c>
      <c r="U1" s="42" t="s">
        <v>932</v>
      </c>
      <c r="V1" s="42" t="s">
        <v>82</v>
      </c>
      <c r="W1" s="42" t="s">
        <v>933</v>
      </c>
    </row>
    <row r="2" spans="1:23">
      <c r="A2" s="43" t="s">
        <v>89</v>
      </c>
      <c r="B2" s="44">
        <v>9.546049285143951E-2</v>
      </c>
      <c r="C2" s="44">
        <v>6.9813166902581963E-2</v>
      </c>
      <c r="D2" s="45">
        <v>1.367370899885491</v>
      </c>
      <c r="E2" s="44">
        <v>9.2647683162341038E-2</v>
      </c>
      <c r="F2" s="44">
        <v>2.8128096890984722E-3</v>
      </c>
      <c r="G2" s="44">
        <v>0.53170289855072461</v>
      </c>
      <c r="H2" s="44">
        <v>0.1039169326928536</v>
      </c>
      <c r="I2" s="44">
        <v>0.12950502200000141</v>
      </c>
      <c r="J2" s="44">
        <v>0.88964215394794954</v>
      </c>
      <c r="K2" s="44">
        <v>0.1579653084953643</v>
      </c>
      <c r="L2" s="45">
        <v>14.524894847491341</v>
      </c>
      <c r="M2" s="44">
        <v>3.3684290744412267E-2</v>
      </c>
      <c r="N2" s="44">
        <v>3.0732373812497701E-2</v>
      </c>
      <c r="O2" s="44">
        <v>9.0024597053400213E-2</v>
      </c>
      <c r="P2" s="44">
        <v>-3.3870769488893303E-2</v>
      </c>
      <c r="Q2" s="43" t="s">
        <v>90</v>
      </c>
      <c r="R2" s="46">
        <v>0.8666666666666667</v>
      </c>
      <c r="S2" s="46">
        <v>0.65333333333333332</v>
      </c>
      <c r="T2" s="46">
        <v>0.71111111111111125</v>
      </c>
      <c r="U2" s="46">
        <v>0.93333333333333335</v>
      </c>
      <c r="V2" s="46">
        <v>0.74370370370370376</v>
      </c>
      <c r="W2" s="47">
        <v>1</v>
      </c>
    </row>
    <row r="3" spans="1:23">
      <c r="A3" s="43" t="s">
        <v>98</v>
      </c>
      <c r="B3" s="44">
        <v>2.8136993184029839E-2</v>
      </c>
      <c r="C3" s="44">
        <v>2.9417877189335331E-2</v>
      </c>
      <c r="D3" s="45">
        <v>0.95645899270495827</v>
      </c>
      <c r="E3" s="44">
        <v>1.6330357477948441E-2</v>
      </c>
      <c r="F3" s="44">
        <v>1.1806635706081399E-2</v>
      </c>
      <c r="G3" s="44">
        <v>0.19716183574879231</v>
      </c>
      <c r="H3" s="44">
        <v>7.2689894199130092E-2</v>
      </c>
      <c r="I3" s="44">
        <v>8.9023352444235065E-2</v>
      </c>
      <c r="J3" s="44">
        <v>0.94203268074349655</v>
      </c>
      <c r="K3" s="44">
        <v>0.25219499669090661</v>
      </c>
      <c r="L3" s="45">
        <v>7.0923270831769107</v>
      </c>
      <c r="M3" s="44">
        <v>5.219796404260818E-2</v>
      </c>
      <c r="N3" s="44">
        <v>5.2390290418497611E-2</v>
      </c>
      <c r="O3" s="44">
        <v>6.4182062149266889E-2</v>
      </c>
      <c r="P3" s="44">
        <v>9.6214642258854004E-3</v>
      </c>
      <c r="Q3" s="43" t="s">
        <v>87</v>
      </c>
      <c r="R3" s="46">
        <v>0.73333333333333339</v>
      </c>
      <c r="S3" s="46">
        <v>0.59333333333333338</v>
      </c>
      <c r="T3" s="46">
        <v>0.84444444444444444</v>
      </c>
      <c r="U3" s="46">
        <v>0.73333333333333328</v>
      </c>
      <c r="V3" s="46">
        <v>0.72370370370370374</v>
      </c>
      <c r="W3" s="47">
        <v>2</v>
      </c>
    </row>
    <row r="4" spans="1:23">
      <c r="A4" s="43" t="s">
        <v>100</v>
      </c>
      <c r="B4" s="44">
        <v>0.18954271912045101</v>
      </c>
      <c r="C4" s="44">
        <v>0.10135900960018179</v>
      </c>
      <c r="D4" s="45">
        <v>1.870013527836512</v>
      </c>
      <c r="E4" s="44">
        <v>0.16859889791216259</v>
      </c>
      <c r="F4" s="44">
        <v>2.0943821208288391E-2</v>
      </c>
      <c r="G4" s="44">
        <v>0.61201690821256038</v>
      </c>
      <c r="H4" s="44">
        <v>0.1370083213418973</v>
      </c>
      <c r="I4" s="44">
        <v>0.2089244721747319</v>
      </c>
      <c r="J4" s="44">
        <v>0.90396766466712186</v>
      </c>
      <c r="K4" s="44">
        <v>0.17594981542633101</v>
      </c>
      <c r="L4" s="45">
        <v>40.258856496995548</v>
      </c>
      <c r="M4" s="44">
        <v>1.5911089274916291E-2</v>
      </c>
      <c r="N4" s="44">
        <v>2.026971242477826E-2</v>
      </c>
      <c r="O4" s="44">
        <v>8.6231639371035632E-2</v>
      </c>
      <c r="P4" s="44">
        <v>-9.2866198384029902E-2</v>
      </c>
      <c r="Q4" s="43" t="s">
        <v>96</v>
      </c>
      <c r="R4" s="46">
        <v>0.9916666666666667</v>
      </c>
      <c r="S4" s="46">
        <v>0.72000000000000008</v>
      </c>
      <c r="T4" s="46">
        <v>0.45555555555555549</v>
      </c>
      <c r="U4" s="46">
        <v>1</v>
      </c>
      <c r="V4" s="46">
        <v>0.7224074074074075</v>
      </c>
      <c r="W4" s="47">
        <v>3</v>
      </c>
    </row>
    <row r="5" spans="1:23">
      <c r="A5" s="43" t="s">
        <v>310</v>
      </c>
      <c r="B5" s="44">
        <v>4.8799608953064781E-2</v>
      </c>
      <c r="C5" s="44">
        <v>3.1619908176778871E-2</v>
      </c>
      <c r="D5" s="45">
        <v>1.5433191228841829</v>
      </c>
      <c r="E5" s="44">
        <v>4.1606129452459457E-2</v>
      </c>
      <c r="F5" s="44">
        <v>7.1934795006053168E-3</v>
      </c>
      <c r="G5" s="44">
        <v>0.39734299516908211</v>
      </c>
      <c r="H5" s="44">
        <v>0.10193192316350259</v>
      </c>
      <c r="I5" s="44">
        <v>0.12580383991698019</v>
      </c>
      <c r="J5" s="44">
        <v>0.9897604003738687</v>
      </c>
      <c r="K5" s="44">
        <v>0.36491893310312129</v>
      </c>
      <c r="L5" s="45">
        <v>34.259040938309482</v>
      </c>
      <c r="M5" s="44">
        <v>1.6843131925775981E-2</v>
      </c>
      <c r="N5" s="44">
        <v>1.5122764375997031E-2</v>
      </c>
      <c r="O5" s="44">
        <v>2.0062543692091921E-2</v>
      </c>
      <c r="P5" s="44">
        <v>-4.4515438313536002E-3</v>
      </c>
      <c r="Q5" s="43" t="s">
        <v>90</v>
      </c>
      <c r="R5" s="46">
        <v>0.90000000000000013</v>
      </c>
      <c r="S5" s="46">
        <v>0.8600000000000001</v>
      </c>
      <c r="T5" s="46">
        <v>0.27777777777777768</v>
      </c>
      <c r="U5" s="46">
        <v>0.8</v>
      </c>
      <c r="V5" s="46">
        <v>0.67925925925925934</v>
      </c>
      <c r="W5" s="47">
        <v>4</v>
      </c>
    </row>
    <row r="6" spans="1:23">
      <c r="A6" s="43" t="s">
        <v>95</v>
      </c>
      <c r="B6" s="44">
        <v>0.13940060130920931</v>
      </c>
      <c r="C6" s="44">
        <v>0.1072425930765244</v>
      </c>
      <c r="D6" s="45">
        <v>1.2998622777587829</v>
      </c>
      <c r="E6" s="44">
        <v>0.14756358613897499</v>
      </c>
      <c r="F6" s="44">
        <v>-8.1629848297656571E-3</v>
      </c>
      <c r="G6" s="44">
        <v>0.55223429951690817</v>
      </c>
      <c r="H6" s="44">
        <v>9.496903585277891E-2</v>
      </c>
      <c r="I6" s="44">
        <v>0.12346800431571139</v>
      </c>
      <c r="J6" s="44">
        <v>0.69465620859054189</v>
      </c>
      <c r="K6" s="44">
        <v>6.2032738762275053E-2</v>
      </c>
      <c r="L6" s="45">
        <v>21.273567783149911</v>
      </c>
      <c r="M6" s="44">
        <v>3.1579328968263452E-2</v>
      </c>
      <c r="N6" s="44">
        <v>2.6727861042884361E-2</v>
      </c>
      <c r="O6" s="44">
        <v>0.11920293924081229</v>
      </c>
      <c r="P6" s="44">
        <v>-2.7573100748740299E-2</v>
      </c>
      <c r="Q6" s="43" t="s">
        <v>90</v>
      </c>
      <c r="R6" s="46">
        <v>0.71666666666666667</v>
      </c>
      <c r="S6" s="46">
        <v>0.56000000000000005</v>
      </c>
      <c r="T6" s="46">
        <v>0.66666666666666663</v>
      </c>
      <c r="U6" s="46">
        <v>0.8666666666666667</v>
      </c>
      <c r="V6" s="46">
        <v>0.64777777777777779</v>
      </c>
      <c r="W6" s="47">
        <v>5</v>
      </c>
    </row>
    <row r="7" spans="1:23">
      <c r="A7" s="43" t="s">
        <v>92</v>
      </c>
      <c r="B7" s="44">
        <v>0.10790187640852621</v>
      </c>
      <c r="C7" s="44">
        <v>7.9473784769749381E-2</v>
      </c>
      <c r="D7" s="45">
        <v>1.357704011720825</v>
      </c>
      <c r="E7" s="44">
        <v>0.118381299924488</v>
      </c>
      <c r="F7" s="44">
        <v>-1.047942351596182E-2</v>
      </c>
      <c r="G7" s="44">
        <v>0.49486714975845408</v>
      </c>
      <c r="H7" s="44">
        <v>8.7784975820063962E-2</v>
      </c>
      <c r="I7" s="44">
        <v>0.1191233644490543</v>
      </c>
      <c r="J7" s="44">
        <v>0.64061495145195413</v>
      </c>
      <c r="K7" s="44">
        <v>6.6893572583732228E-2</v>
      </c>
      <c r="L7" s="45">
        <v>10.947090694650059</v>
      </c>
      <c r="M7" s="44">
        <v>4.1344756501232843E-2</v>
      </c>
      <c r="N7" s="44">
        <v>2.7982015766719631E-2</v>
      </c>
      <c r="O7" s="44">
        <v>9.3176596862275501E-2</v>
      </c>
      <c r="P7" s="44">
        <v>1.45691352824961E-2</v>
      </c>
      <c r="Q7" s="43" t="s">
        <v>87</v>
      </c>
      <c r="R7" s="46">
        <v>0.68333333333333335</v>
      </c>
      <c r="S7" s="46">
        <v>0.49333333333333329</v>
      </c>
      <c r="T7" s="46">
        <v>0.72222222222222221</v>
      </c>
      <c r="U7" s="46">
        <v>0.7</v>
      </c>
      <c r="V7" s="46">
        <v>0.63296296296296306</v>
      </c>
      <c r="W7" s="47">
        <v>6</v>
      </c>
    </row>
    <row r="8" spans="1:23">
      <c r="A8" s="43" t="s">
        <v>94</v>
      </c>
      <c r="B8" s="44">
        <v>3.9193087621467747E-2</v>
      </c>
      <c r="C8" s="44">
        <v>4.7487796149780277E-2</v>
      </c>
      <c r="D8" s="45">
        <v>0.82532968044778565</v>
      </c>
      <c r="E8" s="44">
        <v>3.3331831997802583E-2</v>
      </c>
      <c r="F8" s="44">
        <v>5.8612556236651639E-3</v>
      </c>
      <c r="G8" s="44">
        <v>0.32759661835748788</v>
      </c>
      <c r="H8" s="44">
        <v>6.1085259748034561E-2</v>
      </c>
      <c r="I8" s="44">
        <v>6.9146819630541839E-2</v>
      </c>
      <c r="J8" s="44">
        <v>0.74544328887901012</v>
      </c>
      <c r="K8" s="44">
        <v>9.2578957381102847E-2</v>
      </c>
      <c r="L8" s="45">
        <v>8.2683737000066468</v>
      </c>
      <c r="M8" s="44">
        <v>3.1216586525281691E-2</v>
      </c>
      <c r="N8" s="44">
        <v>3.2841405920449873E-2</v>
      </c>
      <c r="O8" s="44">
        <v>6.5268594712769384E-2</v>
      </c>
      <c r="P8" s="44">
        <v>2.2273425878826501E-2</v>
      </c>
      <c r="Q8" s="43" t="s">
        <v>87</v>
      </c>
      <c r="R8" s="46">
        <v>0.7583333333333333</v>
      </c>
      <c r="S8" s="46">
        <v>0.41333333333333327</v>
      </c>
      <c r="T8" s="46">
        <v>0.68888888888888877</v>
      </c>
      <c r="U8" s="46">
        <v>0.6333333333333333</v>
      </c>
      <c r="V8" s="46">
        <v>0.62018518518518517</v>
      </c>
      <c r="W8" s="47">
        <v>7</v>
      </c>
    </row>
    <row r="9" spans="1:23">
      <c r="A9" s="43" t="s">
        <v>495</v>
      </c>
      <c r="B9" s="44">
        <v>3.0053549054738941E-2</v>
      </c>
      <c r="C9" s="44">
        <v>1.58831291530055E-2</v>
      </c>
      <c r="D9" s="45">
        <v>1.892168020874655</v>
      </c>
      <c r="E9" s="44">
        <v>2.9653651807471971E-2</v>
      </c>
      <c r="F9" s="44">
        <v>3.9989724726697748E-4</v>
      </c>
      <c r="G9" s="44">
        <v>0.21980676328502419</v>
      </c>
      <c r="H9" s="44">
        <v>0.15125493499174941</v>
      </c>
      <c r="I9" s="44">
        <v>0.17920606005339099</v>
      </c>
      <c r="J9" s="44">
        <v>0.99803125300880269</v>
      </c>
      <c r="K9" s="44">
        <v>0.56829674759227589</v>
      </c>
      <c r="L9" s="45">
        <v>47.131259623182281</v>
      </c>
      <c r="M9" s="44">
        <v>1.4070944111566411E-2</v>
      </c>
      <c r="N9" s="44">
        <v>1.5806628131214241E-2</v>
      </c>
      <c r="O9" s="44">
        <v>1.043027728630893E-2</v>
      </c>
      <c r="P9" s="44">
        <v>-2.8015507817986798E-2</v>
      </c>
      <c r="Q9" s="43" t="s">
        <v>90</v>
      </c>
      <c r="R9" s="46">
        <v>0.71666666666666656</v>
      </c>
      <c r="S9" s="46">
        <v>0.96666666666666679</v>
      </c>
      <c r="T9" s="46">
        <v>0.15555555555555561</v>
      </c>
      <c r="U9" s="46">
        <v>0.9</v>
      </c>
      <c r="V9" s="46">
        <v>0.61296296296296304</v>
      </c>
      <c r="W9" s="47">
        <v>8</v>
      </c>
    </row>
    <row r="10" spans="1:23">
      <c r="A10" s="43" t="s">
        <v>438</v>
      </c>
      <c r="B10" s="44">
        <v>2.7645409478462779E-2</v>
      </c>
      <c r="C10" s="44">
        <v>2.2378450633403931E-2</v>
      </c>
      <c r="D10" s="45">
        <v>1.2353585121392161</v>
      </c>
      <c r="E10" s="44">
        <v>2.2685598408914869E-2</v>
      </c>
      <c r="F10" s="44">
        <v>4.9598110695479036E-3</v>
      </c>
      <c r="G10" s="44">
        <v>0.18327294685990339</v>
      </c>
      <c r="H10" s="44">
        <v>7.0540290635087502E-2</v>
      </c>
      <c r="I10" s="44">
        <v>0.1143555699242615</v>
      </c>
      <c r="J10" s="44">
        <v>0.62156953903137435</v>
      </c>
      <c r="K10" s="44">
        <v>5.5244919642660407E-2</v>
      </c>
      <c r="L10" s="45">
        <v>8.3802463270623271</v>
      </c>
      <c r="M10" s="44">
        <v>5.0469585400211729E-2</v>
      </c>
      <c r="N10" s="44">
        <v>3.1559112575454899E-2</v>
      </c>
      <c r="O10" s="44">
        <v>2.9705977463509819E-2</v>
      </c>
      <c r="P10" s="44">
        <v>-1.3670336312869001E-3</v>
      </c>
      <c r="Q10" s="43" t="s">
        <v>90</v>
      </c>
      <c r="R10" s="46">
        <v>0.7</v>
      </c>
      <c r="S10" s="46">
        <v>0.42666666666666658</v>
      </c>
      <c r="T10" s="46">
        <v>0.71111111111111114</v>
      </c>
      <c r="U10" s="46">
        <v>0.76666666666666672</v>
      </c>
      <c r="V10" s="46">
        <v>0.61259259259259258</v>
      </c>
      <c r="W10" s="47">
        <v>9</v>
      </c>
    </row>
    <row r="11" spans="1:23">
      <c r="A11" s="43" t="s">
        <v>419</v>
      </c>
      <c r="B11" s="44">
        <v>8.9831923435317561E-3</v>
      </c>
      <c r="C11" s="44">
        <v>1.328077344410541E-2</v>
      </c>
      <c r="D11" s="45">
        <v>0.67640581185570137</v>
      </c>
      <c r="E11" s="44">
        <v>3.2899118900159702E-3</v>
      </c>
      <c r="F11" s="44">
        <v>5.6932804535157859E-3</v>
      </c>
      <c r="G11" s="44">
        <v>6.9746376811594207E-2</v>
      </c>
      <c r="H11" s="44">
        <v>6.4526416617916429E-2</v>
      </c>
      <c r="I11" s="44">
        <v>6.8918701709074298E-2</v>
      </c>
      <c r="J11" s="44">
        <v>0.99692343711890097</v>
      </c>
      <c r="K11" s="44">
        <v>0.41858380269323442</v>
      </c>
      <c r="L11" s="45">
        <v>14.10661315184908</v>
      </c>
      <c r="M11" s="44">
        <v>3.704223075318254E-2</v>
      </c>
      <c r="N11" s="44">
        <v>2.958307826235735E-2</v>
      </c>
      <c r="O11" s="44">
        <v>1.6382936791195669E-2</v>
      </c>
      <c r="P11" s="44">
        <v>-1.4393654320034499E-2</v>
      </c>
      <c r="Q11" s="43" t="s">
        <v>90</v>
      </c>
      <c r="R11" s="46">
        <v>0.5</v>
      </c>
      <c r="S11" s="46">
        <v>0.7533333333333333</v>
      </c>
      <c r="T11" s="46">
        <v>0.55555555555555547</v>
      </c>
      <c r="U11" s="46">
        <v>0.83333333333333337</v>
      </c>
      <c r="V11" s="46">
        <v>0.60296296296296292</v>
      </c>
      <c r="W11" s="47">
        <v>10</v>
      </c>
    </row>
    <row r="12" spans="1:23">
      <c r="A12" s="43" t="s">
        <v>333</v>
      </c>
      <c r="B12" s="44">
        <v>3.0372746998765458E-2</v>
      </c>
      <c r="C12" s="44">
        <v>6.6170061166723221E-2</v>
      </c>
      <c r="D12" s="45">
        <v>0.4590104114039999</v>
      </c>
      <c r="E12" s="44">
        <v>2.660082076527135E-2</v>
      </c>
      <c r="F12" s="44">
        <v>3.7719262334941109E-3</v>
      </c>
      <c r="G12" s="44">
        <v>0.35024154589371981</v>
      </c>
      <c r="H12" s="44">
        <v>2.562011437101314E-2</v>
      </c>
      <c r="I12" s="44">
        <v>6.492611801080625E-2</v>
      </c>
      <c r="J12" s="44">
        <v>0.98786273312514927</v>
      </c>
      <c r="K12" s="44">
        <v>0.64002166915255021</v>
      </c>
      <c r="L12" s="45">
        <v>7.0300801814242542</v>
      </c>
      <c r="M12" s="44">
        <v>5.6759629533213021E-2</v>
      </c>
      <c r="N12" s="44">
        <v>1.3563837825126931E-2</v>
      </c>
      <c r="O12" s="44">
        <v>3.7848463082671903E-2</v>
      </c>
      <c r="P12" s="44">
        <v>8.4398837807398194E-2</v>
      </c>
      <c r="Q12" s="43" t="s">
        <v>87</v>
      </c>
      <c r="R12" s="46">
        <v>0.66666666666666663</v>
      </c>
      <c r="S12" s="46">
        <v>0.57333333333333336</v>
      </c>
      <c r="T12" s="46">
        <v>0.53333333333333333</v>
      </c>
      <c r="U12" s="46">
        <v>0.43333333333333329</v>
      </c>
      <c r="V12" s="46">
        <v>0.59111111111111114</v>
      </c>
      <c r="W12" s="47">
        <v>11</v>
      </c>
    </row>
    <row r="13" spans="1:23">
      <c r="A13" s="43" t="s">
        <v>97</v>
      </c>
      <c r="B13" s="44">
        <v>4.1512504870144712E-2</v>
      </c>
      <c r="C13" s="44">
        <v>4.393594440749618E-2</v>
      </c>
      <c r="D13" s="45">
        <v>0.94484152850170688</v>
      </c>
      <c r="E13" s="44">
        <v>3.893051531366442E-2</v>
      </c>
      <c r="F13" s="44">
        <v>2.5819895564802922E-3</v>
      </c>
      <c r="G13" s="44">
        <v>0.34359903381642509</v>
      </c>
      <c r="H13" s="44">
        <v>6.7946326580007238E-2</v>
      </c>
      <c r="I13" s="44">
        <v>7.9860742289153117E-2</v>
      </c>
      <c r="J13" s="44">
        <v>0.77817659101105752</v>
      </c>
      <c r="K13" s="44">
        <v>0.15679738945810939</v>
      </c>
      <c r="L13" s="45">
        <v>11.05876733656755</v>
      </c>
      <c r="M13" s="44">
        <v>2.2830160933130159E-2</v>
      </c>
      <c r="N13" s="44">
        <v>2.606339974184874E-2</v>
      </c>
      <c r="O13" s="44">
        <v>4.8170520202496778E-2</v>
      </c>
      <c r="P13" s="44">
        <v>3.9736832090883398E-2</v>
      </c>
      <c r="Q13" s="43" t="s">
        <v>87</v>
      </c>
      <c r="R13" s="46">
        <v>0.74583333333333335</v>
      </c>
      <c r="S13" s="46">
        <v>0.5</v>
      </c>
      <c r="T13" s="46">
        <v>0.51111111111111107</v>
      </c>
      <c r="U13" s="46">
        <v>0.56666666666666665</v>
      </c>
      <c r="V13" s="46">
        <v>0.58564814814814814</v>
      </c>
      <c r="W13" s="47">
        <v>12</v>
      </c>
    </row>
    <row r="14" spans="1:23">
      <c r="A14" s="43" t="s">
        <v>363</v>
      </c>
      <c r="B14" s="44">
        <v>4.1675441727375417E-2</v>
      </c>
      <c r="C14" s="44">
        <v>5.0427992785605592E-2</v>
      </c>
      <c r="D14" s="45">
        <v>0.82643467299121742</v>
      </c>
      <c r="E14" s="44">
        <v>4.8993734007025252E-2</v>
      </c>
      <c r="F14" s="44">
        <v>-7.3182922796498281E-3</v>
      </c>
      <c r="G14" s="44">
        <v>0.28170289855072461</v>
      </c>
      <c r="H14" s="44">
        <v>5.3856971296396022E-2</v>
      </c>
      <c r="I14" s="44">
        <v>7.6505244779089834E-2</v>
      </c>
      <c r="J14" s="44">
        <v>0.7965328143518231</v>
      </c>
      <c r="K14" s="44">
        <v>8.585446779583536E-2</v>
      </c>
      <c r="L14" s="45">
        <v>9.096281666595754</v>
      </c>
      <c r="M14" s="44">
        <v>5.5396163500516737E-2</v>
      </c>
      <c r="N14" s="44">
        <v>2.3974216018267529E-2</v>
      </c>
      <c r="O14" s="44">
        <v>5.0795480768391049E-2</v>
      </c>
      <c r="P14" s="44">
        <v>2.7793884243539901E-2</v>
      </c>
      <c r="Q14" s="43" t="s">
        <v>87</v>
      </c>
      <c r="R14" s="46">
        <v>0.58333333333333337</v>
      </c>
      <c r="S14" s="46">
        <v>0.41333333333333327</v>
      </c>
      <c r="T14" s="46">
        <v>0.68888888888888877</v>
      </c>
      <c r="U14" s="46">
        <v>0.6</v>
      </c>
      <c r="V14" s="46">
        <v>0.56185185185185171</v>
      </c>
      <c r="W14" s="47">
        <v>13</v>
      </c>
    </row>
    <row r="15" spans="1:23">
      <c r="A15" s="43" t="s">
        <v>398</v>
      </c>
      <c r="B15" s="44">
        <v>2.2333347296952799E-2</v>
      </c>
      <c r="C15" s="44">
        <v>2.0291841613857779E-2</v>
      </c>
      <c r="D15" s="45">
        <v>1.1006072155472</v>
      </c>
      <c r="E15" s="44">
        <v>3.2776924488343018E-2</v>
      </c>
      <c r="F15" s="44">
        <v>-1.0443577191390231E-2</v>
      </c>
      <c r="G15" s="44">
        <v>0.1388888888888889</v>
      </c>
      <c r="H15" s="44">
        <v>7.4817985190005487E-2</v>
      </c>
      <c r="I15" s="44">
        <v>8.5298363895095972E-2</v>
      </c>
      <c r="J15" s="44">
        <v>0.95406920410962681</v>
      </c>
      <c r="K15" s="44">
        <v>0.31237047500065468</v>
      </c>
      <c r="L15" s="45">
        <v>12.353631478157221</v>
      </c>
      <c r="M15" s="44">
        <v>4.6898979104121358E-2</v>
      </c>
      <c r="N15" s="44">
        <v>2.3365841509429421E-2</v>
      </c>
      <c r="O15" s="44">
        <v>1.9993385169343271E-2</v>
      </c>
      <c r="P15" s="44">
        <v>6.4223669640221803E-2</v>
      </c>
      <c r="Q15" s="43" t="s">
        <v>87</v>
      </c>
      <c r="R15" s="46">
        <v>0.46666666666666667</v>
      </c>
      <c r="S15" s="46">
        <v>0.68</v>
      </c>
      <c r="T15" s="46">
        <v>0.53333333333333333</v>
      </c>
      <c r="U15" s="46">
        <v>0.53333333333333333</v>
      </c>
      <c r="V15" s="46">
        <v>0.56000000000000005</v>
      </c>
      <c r="W15" s="47">
        <v>14</v>
      </c>
    </row>
    <row r="16" spans="1:23">
      <c r="A16" s="43" t="s">
        <v>401</v>
      </c>
      <c r="B16" s="44">
        <v>1.185969066471728E-2</v>
      </c>
      <c r="C16" s="44">
        <v>2.025321651100161E-2</v>
      </c>
      <c r="D16" s="45">
        <v>0.58557072444641345</v>
      </c>
      <c r="E16" s="44">
        <v>1.303351919694422E-2</v>
      </c>
      <c r="F16" s="44">
        <v>-1.1738285322269409E-3</v>
      </c>
      <c r="G16" s="44">
        <v>8.6654589371980673E-2</v>
      </c>
      <c r="H16" s="44">
        <v>4.3994584170620847E-2</v>
      </c>
      <c r="I16" s="44">
        <v>5.0067745902688567E-2</v>
      </c>
      <c r="J16" s="44">
        <v>0.94283538248908139</v>
      </c>
      <c r="K16" s="44">
        <v>0.25112869931077569</v>
      </c>
      <c r="L16" s="45">
        <v>5.9318094057450814</v>
      </c>
      <c r="M16" s="44">
        <v>6.215289522568309E-2</v>
      </c>
      <c r="N16" s="44">
        <v>3.4218691063888348E-2</v>
      </c>
      <c r="O16" s="44">
        <v>2.902980594923265E-2</v>
      </c>
      <c r="P16" s="44">
        <v>1.72616749603801E-2</v>
      </c>
      <c r="Q16" s="43" t="s">
        <v>87</v>
      </c>
      <c r="R16" s="46">
        <v>0.40833333333333333</v>
      </c>
      <c r="S16" s="46">
        <v>0.42</v>
      </c>
      <c r="T16" s="46">
        <v>0.83333333333333337</v>
      </c>
      <c r="U16" s="46">
        <v>0.66666666666666663</v>
      </c>
      <c r="V16" s="46">
        <v>0.55388888888888888</v>
      </c>
      <c r="W16" s="47">
        <v>15</v>
      </c>
    </row>
    <row r="17" spans="1:23">
      <c r="A17" s="43" t="s">
        <v>99</v>
      </c>
      <c r="B17" s="44">
        <v>2.2712393119604459E-2</v>
      </c>
      <c r="C17" s="44">
        <v>3.0428214864118199E-2</v>
      </c>
      <c r="D17" s="45">
        <v>0.74642542196543871</v>
      </c>
      <c r="E17" s="44">
        <v>2.1743905813527441E-2</v>
      </c>
      <c r="F17" s="44">
        <v>9.6848730607701841E-4</v>
      </c>
      <c r="G17" s="44">
        <v>0.231280193236715</v>
      </c>
      <c r="H17" s="44">
        <v>5.1971391402843667E-2</v>
      </c>
      <c r="I17" s="44">
        <v>6.2911177916368161E-2</v>
      </c>
      <c r="J17" s="44">
        <v>0.81247791499794619</v>
      </c>
      <c r="K17" s="44">
        <v>9.6981719367422198E-2</v>
      </c>
      <c r="L17" s="45">
        <v>7.1675085118109436</v>
      </c>
      <c r="M17" s="44">
        <v>3.3867515358362861E-2</v>
      </c>
      <c r="N17" s="44">
        <v>3.2949621490111547E-2</v>
      </c>
      <c r="O17" s="44">
        <v>4.2107989991416489E-2</v>
      </c>
      <c r="P17" s="44">
        <v>-3.6281700361969801E-2</v>
      </c>
      <c r="Q17" s="43" t="s">
        <v>90</v>
      </c>
      <c r="R17" s="46">
        <v>0.59166666666666667</v>
      </c>
      <c r="S17" s="46">
        <v>0.36</v>
      </c>
      <c r="T17" s="46">
        <v>0.6777777777777777</v>
      </c>
      <c r="U17" s="46">
        <v>0.96666666666666667</v>
      </c>
      <c r="V17" s="46">
        <v>0.54314814814814805</v>
      </c>
      <c r="W17" s="47">
        <v>16</v>
      </c>
    </row>
    <row r="18" spans="1:23">
      <c r="A18" s="43" t="s">
        <v>518</v>
      </c>
      <c r="B18" s="44">
        <v>1.8714296741554708E-2</v>
      </c>
      <c r="C18" s="44">
        <v>2.357214695399169E-2</v>
      </c>
      <c r="D18" s="45">
        <v>0.7939156657253762</v>
      </c>
      <c r="E18" s="44">
        <v>2.599414688956312E-2</v>
      </c>
      <c r="F18" s="44">
        <v>-7.2798501480084094E-3</v>
      </c>
      <c r="G18" s="44">
        <v>0.1603260869565217</v>
      </c>
      <c r="H18" s="44">
        <v>4.580626961032401E-2</v>
      </c>
      <c r="I18" s="44">
        <v>6.0685212971538387E-2</v>
      </c>
      <c r="J18" s="44">
        <v>0.99157639182423973</v>
      </c>
      <c r="K18" s="44">
        <v>0.35208316398701439</v>
      </c>
      <c r="L18" s="45">
        <v>13.05085065378354</v>
      </c>
      <c r="M18" s="44">
        <v>5.8245815987480992E-2</v>
      </c>
      <c r="N18" s="44">
        <v>1.2227368407916189E-2</v>
      </c>
      <c r="O18" s="44">
        <v>1.218481274125663E-2</v>
      </c>
      <c r="P18" s="44">
        <v>0.17223414503307011</v>
      </c>
      <c r="Q18" s="43" t="s">
        <v>87</v>
      </c>
      <c r="R18" s="46">
        <v>0.42499999999999999</v>
      </c>
      <c r="S18" s="46">
        <v>0.63333333333333341</v>
      </c>
      <c r="T18" s="46">
        <v>0.43333333333333329</v>
      </c>
      <c r="U18" s="46">
        <v>0.26666666666666672</v>
      </c>
      <c r="V18" s="46">
        <v>0.49722222222222218</v>
      </c>
      <c r="W18" s="47">
        <v>17</v>
      </c>
    </row>
    <row r="19" spans="1:23">
      <c r="A19" s="43" t="s">
        <v>404</v>
      </c>
      <c r="B19" s="44">
        <v>2.1235957145466961E-2</v>
      </c>
      <c r="C19" s="44">
        <v>2.627777732943273E-2</v>
      </c>
      <c r="D19" s="45">
        <v>0.80813368951419573</v>
      </c>
      <c r="E19" s="44">
        <v>2.5337290517106301E-2</v>
      </c>
      <c r="F19" s="44">
        <v>-4.101333371639336E-3</v>
      </c>
      <c r="G19" s="44">
        <v>0.1328502415458937</v>
      </c>
      <c r="H19" s="44">
        <v>6.0170643500979303E-2</v>
      </c>
      <c r="I19" s="44">
        <v>6.6545327377583632E-2</v>
      </c>
      <c r="J19" s="44">
        <v>0.97104545137932452</v>
      </c>
      <c r="K19" s="44">
        <v>0.51441553954945241</v>
      </c>
      <c r="L19" s="45">
        <v>16.836845551846359</v>
      </c>
      <c r="M19" s="44">
        <v>3.0031220088394699E-2</v>
      </c>
      <c r="N19" s="44">
        <v>1.5979469744483419E-2</v>
      </c>
      <c r="O19" s="44">
        <v>1.7684260882607591E-2</v>
      </c>
      <c r="P19" s="44">
        <v>0.12143564259475891</v>
      </c>
      <c r="Q19" s="43" t="s">
        <v>87</v>
      </c>
      <c r="R19" s="46">
        <v>0.45833333333333331</v>
      </c>
      <c r="S19" s="46">
        <v>0.7</v>
      </c>
      <c r="T19" s="46">
        <v>0.33333333333333331</v>
      </c>
      <c r="U19" s="46">
        <v>0.33333333333333331</v>
      </c>
      <c r="V19" s="46">
        <v>0.49722222222222218</v>
      </c>
      <c r="W19" s="47">
        <v>18</v>
      </c>
    </row>
    <row r="20" spans="1:23">
      <c r="A20" s="43" t="s">
        <v>358</v>
      </c>
      <c r="B20" s="44">
        <v>3.456495704863962E-2</v>
      </c>
      <c r="C20" s="44">
        <v>8.3757100866185319E-2</v>
      </c>
      <c r="D20" s="45">
        <v>0.4126809153036754</v>
      </c>
      <c r="E20" s="44">
        <v>3.0673161947740758E-2</v>
      </c>
      <c r="F20" s="44">
        <v>3.8917951008988622E-3</v>
      </c>
      <c r="G20" s="44">
        <v>0.34359903381642509</v>
      </c>
      <c r="H20" s="44">
        <v>3.0590457495513389E-2</v>
      </c>
      <c r="I20" s="44">
        <v>5.4369243456209908E-2</v>
      </c>
      <c r="J20" s="44">
        <v>0.9719294181424144</v>
      </c>
      <c r="K20" s="44">
        <v>0.18579056954463111</v>
      </c>
      <c r="L20" s="45">
        <v>16.057927956722722</v>
      </c>
      <c r="M20" s="44">
        <v>2.1764573161529341E-2</v>
      </c>
      <c r="N20" s="44">
        <v>1.1994259008320039E-2</v>
      </c>
      <c r="O20" s="44">
        <v>4.2632558775054112E-2</v>
      </c>
      <c r="P20" s="44">
        <v>9.3396878549694501E-2</v>
      </c>
      <c r="Q20" s="43" t="s">
        <v>87</v>
      </c>
      <c r="R20" s="46">
        <v>0.66250000000000009</v>
      </c>
      <c r="S20" s="46">
        <v>0.5066666666666666</v>
      </c>
      <c r="T20" s="46">
        <v>0.31111111111111112</v>
      </c>
      <c r="U20" s="46">
        <v>0.36666666666666659</v>
      </c>
      <c r="V20" s="46">
        <v>0.49342592592592588</v>
      </c>
      <c r="W20" s="47">
        <v>19</v>
      </c>
    </row>
    <row r="21" spans="1:23">
      <c r="A21" s="43" t="s">
        <v>645</v>
      </c>
      <c r="B21" s="44">
        <v>1.9164889595300839E-3</v>
      </c>
      <c r="C21" s="44">
        <v>6.2674385210706738E-3</v>
      </c>
      <c r="D21" s="45">
        <v>0.30578504329751088</v>
      </c>
      <c r="E21" s="44">
        <v>1.4487674153091689E-3</v>
      </c>
      <c r="F21" s="44">
        <v>4.6772154422091501E-4</v>
      </c>
      <c r="G21" s="44">
        <v>2.8683574879227049E-2</v>
      </c>
      <c r="H21" s="44">
        <v>1.7763855460831399E-2</v>
      </c>
      <c r="I21" s="44">
        <v>3.5896242738488307E-2</v>
      </c>
      <c r="J21" s="44">
        <v>0.99405141628294613</v>
      </c>
      <c r="K21" s="44">
        <v>0.46811480185993398</v>
      </c>
      <c r="L21" s="45">
        <v>2.5345878135582738</v>
      </c>
      <c r="M21" s="44">
        <v>5.6075806915687219E-2</v>
      </c>
      <c r="N21" s="44">
        <v>3.3500200177018158E-2</v>
      </c>
      <c r="O21" s="44">
        <v>8.8927300877389339E-3</v>
      </c>
      <c r="P21" s="44">
        <v>0.2224096429148853</v>
      </c>
      <c r="Q21" s="43" t="s">
        <v>87</v>
      </c>
      <c r="R21" s="46">
        <v>0.29166666666666657</v>
      </c>
      <c r="S21" s="46">
        <v>0.48666666666666658</v>
      </c>
      <c r="T21" s="46">
        <v>0.62222222222222234</v>
      </c>
      <c r="U21" s="46">
        <v>0.1333333333333333</v>
      </c>
      <c r="V21" s="46">
        <v>0.46685185185185191</v>
      </c>
      <c r="W21" s="47">
        <v>20</v>
      </c>
    </row>
    <row r="22" spans="1:23">
      <c r="A22" s="43" t="s">
        <v>101</v>
      </c>
      <c r="B22" s="44">
        <v>1.049658673346855E-2</v>
      </c>
      <c r="C22" s="44">
        <v>1.595906564411646E-2</v>
      </c>
      <c r="D22" s="45">
        <v>0.65771937828567462</v>
      </c>
      <c r="E22" s="44">
        <v>1.480384518769765E-2</v>
      </c>
      <c r="F22" s="44">
        <v>-4.3072584542291044E-3</v>
      </c>
      <c r="G22" s="44">
        <v>0.1204710144927536</v>
      </c>
      <c r="H22" s="44">
        <v>5.403429855713756E-2</v>
      </c>
      <c r="I22" s="44">
        <v>6.3093868711033521E-2</v>
      </c>
      <c r="J22" s="44">
        <v>0.96326868130160948</v>
      </c>
      <c r="K22" s="44">
        <v>0.2395241290266325</v>
      </c>
      <c r="L22" s="45">
        <v>10.521395897505711</v>
      </c>
      <c r="M22" s="44">
        <v>2.6611634487614291E-2</v>
      </c>
      <c r="N22" s="44">
        <v>2.39547058189606E-2</v>
      </c>
      <c r="O22" s="44">
        <v>1.6111759717510811E-2</v>
      </c>
      <c r="P22" s="44">
        <v>7.5470480503608495E-2</v>
      </c>
      <c r="Q22" s="43" t="s">
        <v>87</v>
      </c>
      <c r="R22" s="46">
        <v>0.3833333333333333</v>
      </c>
      <c r="S22" s="46">
        <v>0.53999999999999992</v>
      </c>
      <c r="T22" s="46">
        <v>0.37777777777777782</v>
      </c>
      <c r="U22" s="46">
        <v>0.5</v>
      </c>
      <c r="V22" s="46">
        <v>0.4337037037037037</v>
      </c>
      <c r="W22" s="47">
        <v>21</v>
      </c>
    </row>
    <row r="23" spans="1:23">
      <c r="A23" s="43" t="s">
        <v>619</v>
      </c>
      <c r="B23" s="44">
        <v>9.7270332044009783E-3</v>
      </c>
      <c r="C23" s="44">
        <v>1.2009986926316789E-2</v>
      </c>
      <c r="D23" s="45">
        <v>0.80991205603119321</v>
      </c>
      <c r="E23" s="44">
        <v>1.172369024833061E-2</v>
      </c>
      <c r="F23" s="44">
        <v>-1.996657043929637E-3</v>
      </c>
      <c r="G23" s="44">
        <v>9.7222222222222224E-2</v>
      </c>
      <c r="H23" s="44">
        <v>5.6860912909632563E-2</v>
      </c>
      <c r="I23" s="44">
        <v>5.8863062030438708E-2</v>
      </c>
      <c r="J23" s="44">
        <v>0.84166474531348301</v>
      </c>
      <c r="K23" s="44">
        <v>0.1066190481989423</v>
      </c>
      <c r="L23" s="45">
        <v>8.1632246787067011</v>
      </c>
      <c r="M23" s="44">
        <v>3.1051879307978501E-2</v>
      </c>
      <c r="N23" s="44">
        <v>2.9709437373840471E-2</v>
      </c>
      <c r="O23" s="44">
        <v>1.490223543223205E-2</v>
      </c>
      <c r="P23" s="44">
        <v>8.8631214052698207E-2</v>
      </c>
      <c r="Q23" s="43" t="s">
        <v>87</v>
      </c>
      <c r="R23" s="46">
        <v>0.43333333333333329</v>
      </c>
      <c r="S23" s="46">
        <v>0.38666666666666671</v>
      </c>
      <c r="T23" s="46">
        <v>0.4777777777777778</v>
      </c>
      <c r="U23" s="46">
        <v>0.4</v>
      </c>
      <c r="V23" s="46">
        <v>0.43259259259259258</v>
      </c>
      <c r="W23" s="47">
        <v>22</v>
      </c>
    </row>
    <row r="24" spans="1:23">
      <c r="A24" s="43" t="s">
        <v>86</v>
      </c>
      <c r="B24" s="44">
        <v>6.3232832418477223E-3</v>
      </c>
      <c r="C24" s="44">
        <v>1.816439967990903E-2</v>
      </c>
      <c r="D24" s="45">
        <v>0.34811407771662678</v>
      </c>
      <c r="E24" s="44">
        <v>1.31143607322917E-2</v>
      </c>
      <c r="F24" s="44">
        <v>-6.791077490443981E-3</v>
      </c>
      <c r="G24" s="44">
        <v>5.1630434782608703E-2</v>
      </c>
      <c r="H24" s="44">
        <v>2.1984002075580041E-2</v>
      </c>
      <c r="I24" s="44">
        <v>3.5175233165431627E-2</v>
      </c>
      <c r="J24" s="44">
        <v>0.98884880273691012</v>
      </c>
      <c r="K24" s="44">
        <v>0.22132823624575981</v>
      </c>
      <c r="L24" s="45">
        <v>3.7709384164950208</v>
      </c>
      <c r="M24" s="44">
        <v>6.2321888798095991E-2</v>
      </c>
      <c r="N24" s="44">
        <v>2.0280163758096329E-2</v>
      </c>
      <c r="O24" s="44">
        <v>1.540581184953049E-2</v>
      </c>
      <c r="P24" s="44">
        <v>7.7390243682816495E-2</v>
      </c>
      <c r="Q24" s="43" t="s">
        <v>87</v>
      </c>
      <c r="R24" s="46">
        <v>0.27500000000000002</v>
      </c>
      <c r="S24" s="46">
        <v>0.41999999999999987</v>
      </c>
      <c r="T24" s="46">
        <v>0.6</v>
      </c>
      <c r="U24" s="46">
        <v>0.46666666666666667</v>
      </c>
      <c r="V24" s="46">
        <v>0.43166666666666659</v>
      </c>
      <c r="W24" s="47">
        <v>23</v>
      </c>
    </row>
    <row r="25" spans="1:23">
      <c r="A25" s="43" t="s">
        <v>649</v>
      </c>
      <c r="B25" s="44">
        <v>2.4236731123488892E-3</v>
      </c>
      <c r="C25" s="44">
        <v>9.4019609244953388E-3</v>
      </c>
      <c r="D25" s="45">
        <v>0.25778378912790278</v>
      </c>
      <c r="E25" s="44">
        <v>7.9994366608863235E-3</v>
      </c>
      <c r="F25" s="44">
        <v>-5.5757635485374352E-3</v>
      </c>
      <c r="G25" s="44">
        <v>2.8381642512077299E-2</v>
      </c>
      <c r="H25" s="44">
        <v>1.493041665960437E-2</v>
      </c>
      <c r="I25" s="44">
        <v>1.528260024246674E-2</v>
      </c>
      <c r="J25" s="44">
        <v>0.98809443110744355</v>
      </c>
      <c r="K25" s="44">
        <v>0.2162892120338423</v>
      </c>
      <c r="L25" s="45">
        <v>2.1899161506325551</v>
      </c>
      <c r="M25" s="44">
        <v>5.8881553166201313E-2</v>
      </c>
      <c r="N25" s="44">
        <v>2.9672231607799679E-2</v>
      </c>
      <c r="O25" s="44">
        <v>1.1805668103047029E-2</v>
      </c>
      <c r="P25" s="44">
        <v>0.15396693106781889</v>
      </c>
      <c r="Q25" s="43" t="s">
        <v>87</v>
      </c>
      <c r="R25" s="46">
        <v>0.19166666666666671</v>
      </c>
      <c r="S25" s="46">
        <v>0.31333333333333341</v>
      </c>
      <c r="T25" s="46">
        <v>0.64444444444444449</v>
      </c>
      <c r="U25" s="46">
        <v>0.3</v>
      </c>
      <c r="V25" s="46">
        <v>0.38314814814814818</v>
      </c>
      <c r="W25" s="47">
        <v>24</v>
      </c>
    </row>
    <row r="26" spans="1:23">
      <c r="A26" s="43" t="s">
        <v>651</v>
      </c>
      <c r="B26" s="44">
        <v>1.6039366857070251E-4</v>
      </c>
      <c r="C26" s="44">
        <v>1.1785967546774541E-3</v>
      </c>
      <c r="D26" s="45">
        <v>0.13608867319051571</v>
      </c>
      <c r="E26" s="44">
        <v>2.2898936840602099E-4</v>
      </c>
      <c r="F26" s="44">
        <v>-6.8595699835318511E-5</v>
      </c>
      <c r="G26" s="44">
        <v>1.207729468599034E-3</v>
      </c>
      <c r="H26" s="44">
        <v>7.6579047223454058E-3</v>
      </c>
      <c r="I26" s="44">
        <v>7.7571419014010306E-3</v>
      </c>
      <c r="J26" s="44">
        <v>1</v>
      </c>
      <c r="K26" s="44">
        <v>1</v>
      </c>
      <c r="L26" s="45">
        <v>1.6560434725812661</v>
      </c>
      <c r="M26" s="44">
        <v>9.7439888801348781E-2</v>
      </c>
      <c r="N26" s="44">
        <v>1.7996529922722111E-2</v>
      </c>
      <c r="O26" s="44">
        <v>8.9274278824452464E-4</v>
      </c>
      <c r="P26" s="44">
        <v>0.1876412793578901</v>
      </c>
      <c r="Q26" s="43" t="s">
        <v>87</v>
      </c>
      <c r="R26" s="46">
        <v>0.1583333333333333</v>
      </c>
      <c r="S26" s="46">
        <v>0.4366666666666667</v>
      </c>
      <c r="T26" s="46">
        <v>0.46666666666666667</v>
      </c>
      <c r="U26" s="46">
        <v>0.2</v>
      </c>
      <c r="V26" s="46">
        <v>0.35388888888888892</v>
      </c>
      <c r="W26" s="47">
        <v>25</v>
      </c>
    </row>
    <row r="27" spans="1:23">
      <c r="A27" s="43" t="s">
        <v>646</v>
      </c>
      <c r="B27" s="44">
        <v>2.043314631739652E-3</v>
      </c>
      <c r="C27" s="44">
        <v>9.7395879787294561E-3</v>
      </c>
      <c r="D27" s="45">
        <v>0.20979477121641091</v>
      </c>
      <c r="E27" s="44">
        <v>8.5171693078101712E-4</v>
      </c>
      <c r="F27" s="44">
        <v>1.1915977009586351E-3</v>
      </c>
      <c r="G27" s="44">
        <v>3.4420289855072457E-2</v>
      </c>
      <c r="H27" s="44">
        <v>1.452433129251964E-2</v>
      </c>
      <c r="I27" s="44">
        <v>2.1770404683422669E-2</v>
      </c>
      <c r="J27" s="44">
        <v>0.99261363563804039</v>
      </c>
      <c r="K27" s="44">
        <v>0.24555640681102159</v>
      </c>
      <c r="L27" s="45">
        <v>2.8116026971079648</v>
      </c>
      <c r="M27" s="44">
        <v>4.5756486360684578E-2</v>
      </c>
      <c r="N27" s="44">
        <v>1.7880705803748662E-2</v>
      </c>
      <c r="O27" s="44">
        <v>7.3110663425880488E-3</v>
      </c>
      <c r="P27" s="44">
        <v>0.255587873674684</v>
      </c>
      <c r="Q27" s="43" t="s">
        <v>87</v>
      </c>
      <c r="R27" s="46">
        <v>0.3</v>
      </c>
      <c r="S27" s="46">
        <v>0.4</v>
      </c>
      <c r="T27" s="46">
        <v>0.34444444444444439</v>
      </c>
      <c r="U27" s="46">
        <v>6.6666666666666666E-2</v>
      </c>
      <c r="V27" s="46">
        <v>0.3481481481481481</v>
      </c>
      <c r="W27" s="47">
        <v>26</v>
      </c>
    </row>
    <row r="28" spans="1:23">
      <c r="A28" s="43" t="s">
        <v>647</v>
      </c>
      <c r="B28" s="44">
        <v>2.569703107280713E-3</v>
      </c>
      <c r="C28" s="44">
        <v>1.577624206883704E-2</v>
      </c>
      <c r="D28" s="45">
        <v>0.16288436093134451</v>
      </c>
      <c r="E28" s="44">
        <v>3.78829086406186E-3</v>
      </c>
      <c r="F28" s="44">
        <v>-1.218587756781147E-3</v>
      </c>
      <c r="G28" s="44">
        <v>4.740338164251208E-2</v>
      </c>
      <c r="H28" s="44">
        <v>1.12374021354765E-2</v>
      </c>
      <c r="I28" s="44">
        <v>1.9703462014037922E-2</v>
      </c>
      <c r="J28" s="44">
        <v>0.96286472451133154</v>
      </c>
      <c r="K28" s="44">
        <v>0.28060559922964479</v>
      </c>
      <c r="L28" s="45">
        <v>3.107400506178827</v>
      </c>
      <c r="M28" s="44">
        <v>4.8883524857229667E-2</v>
      </c>
      <c r="N28" s="44">
        <v>1.7143723328467551E-2</v>
      </c>
      <c r="O28" s="44">
        <v>1.1592445687959359E-2</v>
      </c>
      <c r="P28" s="44">
        <v>0.23743778903048021</v>
      </c>
      <c r="Q28" s="43" t="s">
        <v>87</v>
      </c>
      <c r="R28" s="46">
        <v>0.25</v>
      </c>
      <c r="S28" s="46">
        <v>0.35333333333333328</v>
      </c>
      <c r="T28" s="46">
        <v>0.4</v>
      </c>
      <c r="U28" s="46">
        <v>0.1</v>
      </c>
      <c r="V28" s="46">
        <v>0.33444444444444438</v>
      </c>
      <c r="W28" s="47">
        <v>27</v>
      </c>
    </row>
    <row r="29" spans="1:23">
      <c r="A29" s="43" t="s">
        <v>650</v>
      </c>
      <c r="B29" s="44">
        <v>1.095494827811791E-5</v>
      </c>
      <c r="C29" s="44">
        <v>3.9987444092517326E-3</v>
      </c>
      <c r="D29" s="45">
        <v>2.7395970226983981E-3</v>
      </c>
      <c r="E29" s="44">
        <v>6.0397794498082427E-5</v>
      </c>
      <c r="F29" s="44">
        <v>-4.9442846219964522E-5</v>
      </c>
      <c r="G29" s="44">
        <v>1.509661835748792E-3</v>
      </c>
      <c r="H29" s="44">
        <v>1.628206166998645E-4</v>
      </c>
      <c r="I29" s="44">
        <v>1.0415927306460439E-3</v>
      </c>
      <c r="J29" s="44">
        <v>1</v>
      </c>
      <c r="K29" s="44">
        <v>0.34777474654189178</v>
      </c>
      <c r="L29" s="45">
        <v>3.9633738945219703E-2</v>
      </c>
      <c r="M29" s="44">
        <v>5.8034623301043732E-2</v>
      </c>
      <c r="N29" s="44">
        <v>1.628830318542682E-2</v>
      </c>
      <c r="O29" s="44">
        <v>2.7512280135333022E-3</v>
      </c>
      <c r="P29" s="44">
        <v>0.18231257565518841</v>
      </c>
      <c r="Q29" s="43" t="s">
        <v>87</v>
      </c>
      <c r="R29" s="46">
        <v>0.1583333333333333</v>
      </c>
      <c r="S29" s="46">
        <v>0.36333333333333329</v>
      </c>
      <c r="T29" s="46">
        <v>0.3888888888888889</v>
      </c>
      <c r="U29" s="46">
        <v>0.23333333333333331</v>
      </c>
      <c r="V29" s="46">
        <v>0.30351851851851852</v>
      </c>
      <c r="W29" s="47">
        <v>28</v>
      </c>
    </row>
    <row r="30" spans="1:23">
      <c r="A30" s="43" t="s">
        <v>648</v>
      </c>
      <c r="B30" s="44">
        <v>1.2949220422475869E-3</v>
      </c>
      <c r="C30" s="44">
        <v>4.8983472701590348E-3</v>
      </c>
      <c r="D30" s="45">
        <v>0.26435897065451319</v>
      </c>
      <c r="E30" s="44">
        <v>1.212167788441367E-3</v>
      </c>
      <c r="F30" s="44">
        <v>8.2754253806219952E-5</v>
      </c>
      <c r="G30" s="44">
        <v>1.6606280193236719E-2</v>
      </c>
      <c r="H30" s="44">
        <v>1.5625711695864609E-2</v>
      </c>
      <c r="I30" s="44">
        <v>1.788980808514111E-2</v>
      </c>
      <c r="J30" s="44">
        <v>0.98566898084680998</v>
      </c>
      <c r="K30" s="44">
        <v>0.19636589523455811</v>
      </c>
      <c r="L30" s="45">
        <v>2.8306701504146452</v>
      </c>
      <c r="M30" s="44">
        <v>2.7986187284858039E-2</v>
      </c>
      <c r="N30" s="44">
        <v>2.43635030741934E-2</v>
      </c>
      <c r="O30" s="44">
        <v>5.0167836942385299E-3</v>
      </c>
      <c r="P30" s="44">
        <v>0.2157855364490873</v>
      </c>
      <c r="Q30" s="43" t="s">
        <v>87</v>
      </c>
      <c r="R30" s="46">
        <v>0.2416666666666667</v>
      </c>
      <c r="S30" s="46">
        <v>0.33333333333333331</v>
      </c>
      <c r="T30" s="46">
        <v>0.3</v>
      </c>
      <c r="U30" s="46">
        <v>0.16666666666666671</v>
      </c>
      <c r="V30" s="46">
        <v>0.29166666666666669</v>
      </c>
      <c r="W30" s="47">
        <v>29</v>
      </c>
    </row>
    <row r="31" spans="1:23">
      <c r="A31" s="43" t="s">
        <v>644</v>
      </c>
      <c r="B31" s="44">
        <v>2.909357385264794E-3</v>
      </c>
      <c r="C31" s="44">
        <v>1.936938274279168E-2</v>
      </c>
      <c r="D31" s="45">
        <v>0.15020392874148311</v>
      </c>
      <c r="E31" s="44">
        <v>6.55875530383553E-3</v>
      </c>
      <c r="F31" s="44">
        <v>-3.6493979185707359E-3</v>
      </c>
      <c r="G31" s="44">
        <v>4.9516908212560377E-2</v>
      </c>
      <c r="H31" s="44">
        <v>8.6849938169167255E-3</v>
      </c>
      <c r="I31" s="44">
        <v>1.202134045422347E-2</v>
      </c>
      <c r="J31" s="44">
        <v>0.92391116635736659</v>
      </c>
      <c r="K31" s="44">
        <v>0.21878261864125509</v>
      </c>
      <c r="L31" s="45">
        <v>2.6849037943122802</v>
      </c>
      <c r="M31" s="44">
        <v>3.6190944208909469E-2</v>
      </c>
      <c r="N31" s="44">
        <v>1.141165443484388E-2</v>
      </c>
      <c r="O31" s="44">
        <v>9.3301963306209289E-3</v>
      </c>
      <c r="P31" s="44">
        <v>0.30948784285279718</v>
      </c>
      <c r="Q31" s="43" t="s">
        <v>87</v>
      </c>
      <c r="R31" s="46">
        <v>0.24166666666666661</v>
      </c>
      <c r="S31" s="46">
        <v>0.24</v>
      </c>
      <c r="T31" s="46">
        <v>0.23333333333333331</v>
      </c>
      <c r="U31" s="46">
        <v>3.3333333333333333E-2</v>
      </c>
      <c r="V31" s="46">
        <v>0.23833333333333331</v>
      </c>
      <c r="W31" s="47">
        <v>30</v>
      </c>
    </row>
  </sheetData>
  <autoFilter ref="A1:W31" xr:uid="{00000000-0009-0000-0000-000015000000}"/>
  <phoneticPr fontId="4" type="noConversion"/>
  <conditionalFormatting sqref="R2:R3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2:S31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2:T31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2:U31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2:V31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W30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4"/>
  <cols>
    <col min="1" max="1" width="18" customWidth="1"/>
    <col min="2" max="2" width="15" customWidth="1"/>
    <col min="3" max="3" width="20" customWidth="1"/>
    <col min="4" max="4" width="14" customWidth="1"/>
    <col min="5" max="6" width="17" customWidth="1"/>
    <col min="7" max="7" width="16" customWidth="1"/>
    <col min="8" max="8" width="21" customWidth="1"/>
    <col min="9" max="9" width="22" customWidth="1"/>
    <col min="10" max="10" width="16" customWidth="1"/>
    <col min="11" max="11" width="15" customWidth="1"/>
    <col min="12" max="12" width="19" customWidth="1"/>
    <col min="13" max="14" width="18" customWidth="1"/>
    <col min="15" max="15" width="15" customWidth="1"/>
    <col min="16" max="16" width="18" customWidth="1"/>
    <col min="17" max="21" width="13" customWidth="1"/>
    <col min="22" max="22" width="16" customWidth="1"/>
    <col min="23" max="23" width="10" customWidth="1"/>
  </cols>
  <sheetData>
    <row r="1" spans="1:23" ht="34" customHeight="1">
      <c r="A1" s="42" t="s">
        <v>78</v>
      </c>
      <c r="B1" s="42" t="s">
        <v>129</v>
      </c>
      <c r="C1" s="42" t="s">
        <v>921</v>
      </c>
      <c r="D1" s="42" t="s">
        <v>130</v>
      </c>
      <c r="E1" s="42" t="s">
        <v>922</v>
      </c>
      <c r="F1" s="42" t="s">
        <v>923</v>
      </c>
      <c r="G1" s="42" t="s">
        <v>924</v>
      </c>
      <c r="H1" s="42" t="s">
        <v>132</v>
      </c>
      <c r="I1" s="42" t="s">
        <v>925</v>
      </c>
      <c r="J1" s="42" t="s">
        <v>926</v>
      </c>
      <c r="K1" s="42" t="s">
        <v>927</v>
      </c>
      <c r="L1" s="42" t="s">
        <v>928</v>
      </c>
      <c r="M1" s="42" t="s">
        <v>134</v>
      </c>
      <c r="N1" s="42" t="s">
        <v>163</v>
      </c>
      <c r="O1" s="42" t="s">
        <v>929</v>
      </c>
      <c r="P1" s="42" t="s">
        <v>930</v>
      </c>
      <c r="Q1" s="42" t="s">
        <v>931</v>
      </c>
      <c r="R1" s="42" t="s">
        <v>79</v>
      </c>
      <c r="S1" s="42" t="s">
        <v>80</v>
      </c>
      <c r="T1" s="42" t="s">
        <v>81</v>
      </c>
      <c r="U1" s="42" t="s">
        <v>932</v>
      </c>
      <c r="V1" s="42" t="s">
        <v>82</v>
      </c>
      <c r="W1" s="42" t="s">
        <v>933</v>
      </c>
    </row>
    <row r="2" spans="1:23">
      <c r="A2" s="43" t="s">
        <v>398</v>
      </c>
      <c r="B2" s="44">
        <v>6.32464863205532E-2</v>
      </c>
      <c r="C2" s="44">
        <v>2.717383832633774E-2</v>
      </c>
      <c r="D2" s="45">
        <v>2.327477096205901</v>
      </c>
      <c r="E2" s="44">
        <v>3.0876709003680301E-2</v>
      </c>
      <c r="F2" s="44">
        <v>3.2369777316872898E-2</v>
      </c>
      <c r="G2" s="44">
        <v>0.35597189695550352</v>
      </c>
      <c r="H2" s="44">
        <v>7.2239104403439211E-2</v>
      </c>
      <c r="I2" s="44">
        <v>8.5730014920606196E-2</v>
      </c>
      <c r="J2" s="44">
        <v>0.77144544468014475</v>
      </c>
      <c r="K2" s="44">
        <v>9.4557271980235044E-2</v>
      </c>
      <c r="L2" s="45">
        <v>4.8946974208713661</v>
      </c>
      <c r="M2" s="44">
        <v>9.1738667025155471E-2</v>
      </c>
      <c r="N2" s="44">
        <v>7.9337506045847966E-2</v>
      </c>
      <c r="O2" s="44">
        <v>2.8518139007445108E-2</v>
      </c>
      <c r="P2" s="44">
        <v>-0.12849408749860719</v>
      </c>
      <c r="Q2" s="43" t="s">
        <v>96</v>
      </c>
      <c r="R2" s="46">
        <v>0.90517241379310354</v>
      </c>
      <c r="S2" s="46">
        <v>0.72413793103448287</v>
      </c>
      <c r="T2" s="46">
        <v>0.57471264367816099</v>
      </c>
      <c r="U2" s="46">
        <v>0.65517241379310343</v>
      </c>
      <c r="V2" s="46">
        <v>0.73467432950191569</v>
      </c>
      <c r="W2" s="47">
        <v>1</v>
      </c>
    </row>
    <row r="3" spans="1:23">
      <c r="A3" s="43" t="s">
        <v>333</v>
      </c>
      <c r="B3" s="44">
        <v>7.2316385945424708E-2</v>
      </c>
      <c r="C3" s="44">
        <v>7.9853805062824273E-2</v>
      </c>
      <c r="D3" s="45">
        <v>0.905609768858609</v>
      </c>
      <c r="E3" s="44">
        <v>0.1468093221042758</v>
      </c>
      <c r="F3" s="44">
        <v>-7.4492936158851095E-2</v>
      </c>
      <c r="G3" s="44">
        <v>0.4133489461358314</v>
      </c>
      <c r="H3" s="44">
        <v>2.5349997237122619E-2</v>
      </c>
      <c r="I3" s="44">
        <v>0.15628480632343211</v>
      </c>
      <c r="J3" s="44">
        <v>0.90091607669264517</v>
      </c>
      <c r="K3" s="44">
        <v>0.26600500349538131</v>
      </c>
      <c r="L3" s="45">
        <v>2.2102297234699799</v>
      </c>
      <c r="M3" s="44">
        <v>0.124873104307012</v>
      </c>
      <c r="N3" s="44">
        <v>4.3058841182956248E-2</v>
      </c>
      <c r="O3" s="44">
        <v>4.6103665768382457E-2</v>
      </c>
      <c r="P3" s="44">
        <v>5.3895690089840097E-2</v>
      </c>
      <c r="Q3" s="43" t="s">
        <v>87</v>
      </c>
      <c r="R3" s="46">
        <v>0.62931034482758619</v>
      </c>
      <c r="S3" s="46">
        <v>0.7793103448275861</v>
      </c>
      <c r="T3" s="46">
        <v>0.6091954022988505</v>
      </c>
      <c r="U3" s="46">
        <v>6.8965517241379309E-2</v>
      </c>
      <c r="V3" s="46">
        <v>0.6726053639846743</v>
      </c>
      <c r="W3" s="47">
        <v>2</v>
      </c>
    </row>
    <row r="4" spans="1:23">
      <c r="A4" s="43" t="s">
        <v>363</v>
      </c>
      <c r="B4" s="44">
        <v>0.17268655748292069</v>
      </c>
      <c r="C4" s="44">
        <v>5.0997323007881269E-2</v>
      </c>
      <c r="D4" s="45">
        <v>3.3861886722217411</v>
      </c>
      <c r="E4" s="44">
        <v>8.5770871833610346E-2</v>
      </c>
      <c r="F4" s="44">
        <v>8.6915685649310348E-2</v>
      </c>
      <c r="G4" s="44">
        <v>0.57728337236533955</v>
      </c>
      <c r="H4" s="44">
        <v>0.1012238732531224</v>
      </c>
      <c r="I4" s="44">
        <v>0.111184580330824</v>
      </c>
      <c r="J4" s="44">
        <v>0.51823883095252332</v>
      </c>
      <c r="K4" s="44">
        <v>3.9811428363527808E-2</v>
      </c>
      <c r="L4" s="45">
        <v>7.7971090718328782</v>
      </c>
      <c r="M4" s="44">
        <v>6.0386860002498197E-2</v>
      </c>
      <c r="N4" s="44">
        <v>5.7683050739371383E-2</v>
      </c>
      <c r="O4" s="44">
        <v>3.9311555577343213E-2</v>
      </c>
      <c r="P4" s="44">
        <v>-0.1648831089264173</v>
      </c>
      <c r="Q4" s="43" t="s">
        <v>96</v>
      </c>
      <c r="R4" s="46">
        <v>1</v>
      </c>
      <c r="S4" s="46">
        <v>0.64137931034482754</v>
      </c>
      <c r="T4" s="46">
        <v>0.34482758620689652</v>
      </c>
      <c r="U4" s="46">
        <v>0.89655172413793105</v>
      </c>
      <c r="V4" s="46">
        <v>0.66206896551724137</v>
      </c>
      <c r="W4" s="47">
        <v>3</v>
      </c>
    </row>
    <row r="5" spans="1:23">
      <c r="A5" s="43" t="s">
        <v>95</v>
      </c>
      <c r="B5" s="44">
        <v>0.1036412312348608</v>
      </c>
      <c r="C5" s="44">
        <v>7.1916866288025197E-2</v>
      </c>
      <c r="D5" s="45">
        <v>1.4411255187313139</v>
      </c>
      <c r="E5" s="44">
        <v>9.383137224214852E-2</v>
      </c>
      <c r="F5" s="44">
        <v>9.8098589927123198E-3</v>
      </c>
      <c r="G5" s="44">
        <v>0.53981264637002346</v>
      </c>
      <c r="H5" s="44">
        <v>4.9792461302933473E-2</v>
      </c>
      <c r="I5" s="44">
        <v>6.3799721209276919E-2</v>
      </c>
      <c r="J5" s="44">
        <v>0.30021735851188031</v>
      </c>
      <c r="K5" s="44">
        <v>1.7875071201081921E-2</v>
      </c>
      <c r="L5" s="45">
        <v>4.5057780280540376</v>
      </c>
      <c r="M5" s="44">
        <v>6.5688819158193162E-2</v>
      </c>
      <c r="N5" s="44">
        <v>5.9935967657470467E-2</v>
      </c>
      <c r="O5" s="44">
        <v>5.7682319818024401E-2</v>
      </c>
      <c r="P5" s="44">
        <v>-9.9465812928565406E-2</v>
      </c>
      <c r="Q5" s="43" t="s">
        <v>96</v>
      </c>
      <c r="R5" s="46">
        <v>0.93103448275862077</v>
      </c>
      <c r="S5" s="46">
        <v>0.53793103448275859</v>
      </c>
      <c r="T5" s="46">
        <v>0.4942528735632184</v>
      </c>
      <c r="U5" s="46">
        <v>0.44827586206896552</v>
      </c>
      <c r="V5" s="46">
        <v>0.65440613026819927</v>
      </c>
      <c r="W5" s="47">
        <v>4</v>
      </c>
    </row>
    <row r="6" spans="1:23">
      <c r="A6" s="43" t="s">
        <v>99</v>
      </c>
      <c r="B6" s="44">
        <v>4.625479294005156E-2</v>
      </c>
      <c r="C6" s="44">
        <v>3.6737221929571268E-2</v>
      </c>
      <c r="D6" s="45">
        <v>1.259071603964131</v>
      </c>
      <c r="E6" s="44">
        <v>4.1249170899442592E-2</v>
      </c>
      <c r="F6" s="44">
        <v>5.0056220406089688E-3</v>
      </c>
      <c r="G6" s="44">
        <v>0.35714285714285721</v>
      </c>
      <c r="H6" s="44">
        <v>3.4994184036838918E-2</v>
      </c>
      <c r="I6" s="44">
        <v>4.1166410234183042E-2</v>
      </c>
      <c r="J6" s="44">
        <v>0.76983092254602792</v>
      </c>
      <c r="K6" s="44">
        <v>0.13083837538646109</v>
      </c>
      <c r="L6" s="45">
        <v>2.613831057305442</v>
      </c>
      <c r="M6" s="44">
        <v>6.3979664579400145E-2</v>
      </c>
      <c r="N6" s="44">
        <v>8.1753269500306217E-2</v>
      </c>
      <c r="O6" s="44">
        <v>3.9850379801544759E-2</v>
      </c>
      <c r="P6" s="44">
        <v>-8.6138755877164505E-2</v>
      </c>
      <c r="Q6" s="43" t="s">
        <v>96</v>
      </c>
      <c r="R6" s="46">
        <v>0.80172413793103448</v>
      </c>
      <c r="S6" s="46">
        <v>0.6344827586206897</v>
      </c>
      <c r="T6" s="46">
        <v>0.51724137931034486</v>
      </c>
      <c r="U6" s="46">
        <v>0.34482758620689657</v>
      </c>
      <c r="V6" s="46">
        <v>0.65114942528735631</v>
      </c>
      <c r="W6" s="47">
        <v>5</v>
      </c>
    </row>
    <row r="7" spans="1:23">
      <c r="A7" s="43" t="s">
        <v>518</v>
      </c>
      <c r="B7" s="44">
        <v>6.1182215418158548E-2</v>
      </c>
      <c r="C7" s="44">
        <v>5.4162957738792553E-2</v>
      </c>
      <c r="D7" s="45">
        <v>1.1295951693261881</v>
      </c>
      <c r="E7" s="44">
        <v>9.9864012498364366E-2</v>
      </c>
      <c r="F7" s="44">
        <v>-3.8681797080205818E-2</v>
      </c>
      <c r="G7" s="44">
        <v>0.40398126463700229</v>
      </c>
      <c r="H7" s="44">
        <v>3.1082758878875169E-2</v>
      </c>
      <c r="I7" s="44">
        <v>4.7966470281342051E-2</v>
      </c>
      <c r="J7" s="44">
        <v>0.79736652449163981</v>
      </c>
      <c r="K7" s="44">
        <v>8.752623400967012E-2</v>
      </c>
      <c r="L7" s="45">
        <v>2.2208005962035879</v>
      </c>
      <c r="M7" s="44">
        <v>7.5397828909919334E-2</v>
      </c>
      <c r="N7" s="44">
        <v>8.1314648608519668E-2</v>
      </c>
      <c r="O7" s="44">
        <v>5.8702065282603647E-2</v>
      </c>
      <c r="P7" s="44">
        <v>-8.4467496157323602E-2</v>
      </c>
      <c r="Q7" s="43" t="s">
        <v>96</v>
      </c>
      <c r="R7" s="46">
        <v>0.65517241379310343</v>
      </c>
      <c r="S7" s="46">
        <v>0.61379310344827587</v>
      </c>
      <c r="T7" s="46">
        <v>0.66666666666666663</v>
      </c>
      <c r="U7" s="46">
        <v>0.31034482758620691</v>
      </c>
      <c r="V7" s="46">
        <v>0.64521072796934853</v>
      </c>
      <c r="W7" s="47">
        <v>6</v>
      </c>
    </row>
    <row r="8" spans="1:23">
      <c r="A8" s="43" t="s">
        <v>92</v>
      </c>
      <c r="B8" s="44">
        <v>4.4757675162800797E-2</v>
      </c>
      <c r="C8" s="44">
        <v>4.5035369975833239E-2</v>
      </c>
      <c r="D8" s="45">
        <v>0.99383385074483777</v>
      </c>
      <c r="E8" s="44">
        <v>2.7102038188994721E-2</v>
      </c>
      <c r="F8" s="44">
        <v>1.7655636973806069E-2</v>
      </c>
      <c r="G8" s="44">
        <v>0.41451990632318497</v>
      </c>
      <c r="H8" s="44">
        <v>3.4271613152535942E-2</v>
      </c>
      <c r="I8" s="44">
        <v>3.8320380690584008E-2</v>
      </c>
      <c r="J8" s="44">
        <v>0.6019506070686238</v>
      </c>
      <c r="K8" s="44">
        <v>4.7496709523110907E-2</v>
      </c>
      <c r="L8" s="45">
        <v>2.380834781982458</v>
      </c>
      <c r="M8" s="44">
        <v>7.3552599958038201E-2</v>
      </c>
      <c r="N8" s="44">
        <v>7.714276844035646E-2</v>
      </c>
      <c r="O8" s="44">
        <v>4.6521804066603403E-2</v>
      </c>
      <c r="P8" s="44">
        <v>-9.7364861872260205E-2</v>
      </c>
      <c r="Q8" s="43" t="s">
        <v>96</v>
      </c>
      <c r="R8" s="46">
        <v>0.82758620689655171</v>
      </c>
      <c r="S8" s="46">
        <v>0.49655172413793103</v>
      </c>
      <c r="T8" s="46">
        <v>0.55172413793103459</v>
      </c>
      <c r="U8" s="46">
        <v>0.37931034482758619</v>
      </c>
      <c r="V8" s="46">
        <v>0.62528735632183918</v>
      </c>
      <c r="W8" s="47">
        <v>7</v>
      </c>
    </row>
    <row r="9" spans="1:23">
      <c r="A9" s="43" t="s">
        <v>358</v>
      </c>
      <c r="B9" s="44">
        <v>5.315208714429917E-2</v>
      </c>
      <c r="C9" s="44">
        <v>7.0550527107980487E-2</v>
      </c>
      <c r="D9" s="45">
        <v>0.75339036181753416</v>
      </c>
      <c r="E9" s="44">
        <v>9.6484463415794405E-2</v>
      </c>
      <c r="F9" s="44">
        <v>-4.3332376271495228E-2</v>
      </c>
      <c r="G9" s="44">
        <v>0.28922716627634659</v>
      </c>
      <c r="H9" s="44">
        <v>2.101926038918803E-2</v>
      </c>
      <c r="I9" s="44">
        <v>5.7264468014033378E-2</v>
      </c>
      <c r="J9" s="44">
        <v>0.97015046151477213</v>
      </c>
      <c r="K9" s="44">
        <v>0.28620995186281822</v>
      </c>
      <c r="L9" s="45">
        <v>2.8183120510440229</v>
      </c>
      <c r="M9" s="44">
        <v>7.5553585130771123E-2</v>
      </c>
      <c r="N9" s="44">
        <v>4.0326467965589627E-2</v>
      </c>
      <c r="O9" s="44">
        <v>3.7686696902449648E-2</v>
      </c>
      <c r="P9" s="44">
        <v>0.24566120877945979</v>
      </c>
      <c r="Q9" s="43" t="s">
        <v>87</v>
      </c>
      <c r="R9" s="46">
        <v>0.52586206896551724</v>
      </c>
      <c r="S9" s="46">
        <v>0.77931034482758621</v>
      </c>
      <c r="T9" s="46">
        <v>0.40229885057471271</v>
      </c>
      <c r="U9" s="46">
        <v>3.4482758620689648E-2</v>
      </c>
      <c r="V9" s="46">
        <v>0.56915708812260546</v>
      </c>
      <c r="W9" s="47">
        <v>8</v>
      </c>
    </row>
    <row r="10" spans="1:23">
      <c r="A10" s="43" t="s">
        <v>86</v>
      </c>
      <c r="B10" s="44">
        <v>3.1427832034772528E-2</v>
      </c>
      <c r="C10" s="44">
        <v>2.8896224682102321E-2</v>
      </c>
      <c r="D10" s="45">
        <v>1.087610315206271</v>
      </c>
      <c r="E10" s="44">
        <v>2.4114315413087721E-2</v>
      </c>
      <c r="F10" s="44">
        <v>7.3135166216848103E-3</v>
      </c>
      <c r="G10" s="44">
        <v>0.29508196721311469</v>
      </c>
      <c r="H10" s="44">
        <v>3.2217282501764748E-2</v>
      </c>
      <c r="I10" s="44">
        <v>4.0540254568929568E-2</v>
      </c>
      <c r="J10" s="44">
        <v>0.65806985826764441</v>
      </c>
      <c r="K10" s="44">
        <v>6.3485231172370191E-2</v>
      </c>
      <c r="L10" s="45">
        <v>2.1470678328692618</v>
      </c>
      <c r="M10" s="44">
        <v>8.0702412608204502E-2</v>
      </c>
      <c r="N10" s="44">
        <v>7.1761180153927573E-2</v>
      </c>
      <c r="O10" s="44">
        <v>2.7661998173981309E-2</v>
      </c>
      <c r="P10" s="44">
        <v>-0.1286997336539282</v>
      </c>
      <c r="Q10" s="43" t="s">
        <v>96</v>
      </c>
      <c r="R10" s="46">
        <v>0.73275862068965514</v>
      </c>
      <c r="S10" s="46">
        <v>0.49655172413793103</v>
      </c>
      <c r="T10" s="46">
        <v>0.45977011494252867</v>
      </c>
      <c r="U10" s="46">
        <v>0.68965517241379315</v>
      </c>
      <c r="V10" s="46">
        <v>0.56302681992337156</v>
      </c>
      <c r="W10" s="47">
        <v>9</v>
      </c>
    </row>
    <row r="11" spans="1:23">
      <c r="A11" s="43" t="s">
        <v>647</v>
      </c>
      <c r="B11" s="44">
        <v>2.6014319346974131E-2</v>
      </c>
      <c r="C11" s="44">
        <v>3.4715657079854911E-2</v>
      </c>
      <c r="D11" s="45">
        <v>0.74935408214035903</v>
      </c>
      <c r="E11" s="44">
        <v>2.6336402052629201E-2</v>
      </c>
      <c r="F11" s="44">
        <v>-3.2208270565506353E-4</v>
      </c>
      <c r="G11" s="44">
        <v>0.2423887587822014</v>
      </c>
      <c r="H11" s="44">
        <v>2.0290294161948181E-2</v>
      </c>
      <c r="I11" s="44">
        <v>3.086969125468177E-2</v>
      </c>
      <c r="J11" s="44">
        <v>0.89374687267891395</v>
      </c>
      <c r="K11" s="44">
        <v>0.26935159742935261</v>
      </c>
      <c r="L11" s="45">
        <v>1.096777582611298</v>
      </c>
      <c r="M11" s="44">
        <v>8.2679891206314624E-2</v>
      </c>
      <c r="N11" s="44">
        <v>8.3245094312543788E-2</v>
      </c>
      <c r="O11" s="44">
        <v>3.8615911800229177E-2</v>
      </c>
      <c r="P11" s="44">
        <v>-7.3579000667379393E-2</v>
      </c>
      <c r="Q11" s="43" t="s">
        <v>96</v>
      </c>
      <c r="R11" s="46">
        <v>0.5</v>
      </c>
      <c r="S11" s="46">
        <v>0.55172413793103448</v>
      </c>
      <c r="T11" s="46">
        <v>0.62068965517241381</v>
      </c>
      <c r="U11" s="46">
        <v>0.2413793103448276</v>
      </c>
      <c r="V11" s="46">
        <v>0.55747126436781613</v>
      </c>
      <c r="W11" s="47">
        <v>10</v>
      </c>
    </row>
    <row r="12" spans="1:23">
      <c r="A12" s="43" t="s">
        <v>404</v>
      </c>
      <c r="B12" s="44">
        <v>1.9565978072797838E-2</v>
      </c>
      <c r="C12" s="44">
        <v>3.6684554022964153E-2</v>
      </c>
      <c r="D12" s="45">
        <v>0.53335739233874135</v>
      </c>
      <c r="E12" s="44">
        <v>1.164039531092282E-2</v>
      </c>
      <c r="F12" s="44">
        <v>7.9255827618750236E-3</v>
      </c>
      <c r="G12" s="44">
        <v>0.1475409836065574</v>
      </c>
      <c r="H12" s="44">
        <v>1.9531267923420172E-2</v>
      </c>
      <c r="I12" s="44">
        <v>2.060466248449988E-2</v>
      </c>
      <c r="J12" s="44">
        <v>0.86330138650607546</v>
      </c>
      <c r="K12" s="44">
        <v>0.1241254743160328</v>
      </c>
      <c r="L12" s="45">
        <v>1.22137241659638</v>
      </c>
      <c r="M12" s="44">
        <v>6.9948795405945591E-2</v>
      </c>
      <c r="N12" s="44">
        <v>9.610716117179656E-2</v>
      </c>
      <c r="O12" s="44">
        <v>4.7031222104702911E-2</v>
      </c>
      <c r="P12" s="44">
        <v>-7.0539277918364202E-2</v>
      </c>
      <c r="Q12" s="43" t="s">
        <v>96</v>
      </c>
      <c r="R12" s="46">
        <v>0.49137931034482762</v>
      </c>
      <c r="S12" s="46">
        <v>0.37931034482758619</v>
      </c>
      <c r="T12" s="46">
        <v>0.72413793103448276</v>
      </c>
      <c r="U12" s="46">
        <v>0.2068965517241379</v>
      </c>
      <c r="V12" s="46">
        <v>0.53160919540229878</v>
      </c>
      <c r="W12" s="47">
        <v>11</v>
      </c>
    </row>
    <row r="13" spans="1:23">
      <c r="A13" s="43" t="s">
        <v>495</v>
      </c>
      <c r="B13" s="44">
        <v>1.5022884326416399E-2</v>
      </c>
      <c r="C13" s="44">
        <v>7.5209232026138689E-3</v>
      </c>
      <c r="D13" s="45">
        <v>1.9974787564903269</v>
      </c>
      <c r="E13" s="44">
        <v>7.7677251775994226E-3</v>
      </c>
      <c r="F13" s="44">
        <v>7.2551591488169776E-3</v>
      </c>
      <c r="G13" s="44">
        <v>0.14285714285714279</v>
      </c>
      <c r="H13" s="44">
        <v>5.7936320965750382E-2</v>
      </c>
      <c r="I13" s="44">
        <v>6.0098685802890017E-2</v>
      </c>
      <c r="J13" s="44">
        <v>0.97890751941589915</v>
      </c>
      <c r="K13" s="44">
        <v>0.17051927917534421</v>
      </c>
      <c r="L13" s="45">
        <v>5.0587450807371956</v>
      </c>
      <c r="M13" s="44">
        <v>1.442768302584E-2</v>
      </c>
      <c r="N13" s="44">
        <v>6.4683628461873019E-2</v>
      </c>
      <c r="O13" s="44">
        <v>6.4993182710811849E-3</v>
      </c>
      <c r="P13" s="44">
        <v>-0.1033224876387953</v>
      </c>
      <c r="Q13" s="43" t="s">
        <v>96</v>
      </c>
      <c r="R13" s="46">
        <v>0.61206896551724144</v>
      </c>
      <c r="S13" s="46">
        <v>0.86896551724137938</v>
      </c>
      <c r="T13" s="46">
        <v>0.10344827586206901</v>
      </c>
      <c r="U13" s="46">
        <v>0.48275862068965519</v>
      </c>
      <c r="V13" s="46">
        <v>0.52816091954022992</v>
      </c>
      <c r="W13" s="47">
        <v>12</v>
      </c>
    </row>
    <row r="14" spans="1:23">
      <c r="A14" s="43" t="s">
        <v>94</v>
      </c>
      <c r="B14" s="44">
        <v>3.7238148908269542E-2</v>
      </c>
      <c r="C14" s="44">
        <v>4.5635358125174573E-2</v>
      </c>
      <c r="D14" s="45">
        <v>0.81599335335833079</v>
      </c>
      <c r="E14" s="44">
        <v>3.6126662878265242E-2</v>
      </c>
      <c r="F14" s="44">
        <v>1.111486030004299E-3</v>
      </c>
      <c r="G14" s="44">
        <v>0.31381733021077279</v>
      </c>
      <c r="H14" s="44">
        <v>2.6729719393292242E-2</v>
      </c>
      <c r="I14" s="44">
        <v>2.90375295976762E-2</v>
      </c>
      <c r="J14" s="44">
        <v>0.54262673356259061</v>
      </c>
      <c r="K14" s="44">
        <v>3.9047323161452041E-2</v>
      </c>
      <c r="L14" s="45">
        <v>1.923855672577468</v>
      </c>
      <c r="M14" s="44">
        <v>4.9628684298208887E-2</v>
      </c>
      <c r="N14" s="44">
        <v>8.4177298995831984E-2</v>
      </c>
      <c r="O14" s="44">
        <v>5.1179155515176211E-2</v>
      </c>
      <c r="P14" s="44">
        <v>-0.1194215290797561</v>
      </c>
      <c r="Q14" s="43" t="s">
        <v>96</v>
      </c>
      <c r="R14" s="46">
        <v>0.65517241379310343</v>
      </c>
      <c r="S14" s="46">
        <v>0.38620689655172408</v>
      </c>
      <c r="T14" s="46">
        <v>0.52873563218390796</v>
      </c>
      <c r="U14" s="46">
        <v>0.62068965517241381</v>
      </c>
      <c r="V14" s="46">
        <v>0.52337164750957854</v>
      </c>
      <c r="W14" s="47">
        <v>13</v>
      </c>
    </row>
    <row r="15" spans="1:23">
      <c r="A15" s="43" t="s">
        <v>310</v>
      </c>
      <c r="B15" s="44">
        <v>2.664402702161537E-2</v>
      </c>
      <c r="C15" s="44">
        <v>2.2769337590232828E-2</v>
      </c>
      <c r="D15" s="45">
        <v>1.1701713726201961</v>
      </c>
      <c r="E15" s="44">
        <v>3.1673848784092927E-2</v>
      </c>
      <c r="F15" s="44">
        <v>-5.029821762477564E-3</v>
      </c>
      <c r="G15" s="44">
        <v>0.20491803278688531</v>
      </c>
      <c r="H15" s="44">
        <v>3.8865490762594969E-2</v>
      </c>
      <c r="I15" s="44">
        <v>6.7612337600644959E-2</v>
      </c>
      <c r="J15" s="44">
        <v>0.90667933811594326</v>
      </c>
      <c r="K15" s="44">
        <v>0.15065193619622719</v>
      </c>
      <c r="L15" s="45">
        <v>3.582191491188921</v>
      </c>
      <c r="M15" s="44">
        <v>6.8224186192764158E-2</v>
      </c>
      <c r="N15" s="44">
        <v>5.8424668518001321E-2</v>
      </c>
      <c r="O15" s="44">
        <v>1.7699460422423739E-2</v>
      </c>
      <c r="P15" s="44">
        <v>-0.10778786321374539</v>
      </c>
      <c r="Q15" s="43" t="s">
        <v>96</v>
      </c>
      <c r="R15" s="46">
        <v>0.50862068965517249</v>
      </c>
      <c r="S15" s="46">
        <v>0.8</v>
      </c>
      <c r="T15" s="46">
        <v>0.25287356321839077</v>
      </c>
      <c r="U15" s="46">
        <v>0.51724137931034486</v>
      </c>
      <c r="V15" s="46">
        <v>0.52049808429118771</v>
      </c>
      <c r="W15" s="47">
        <v>14</v>
      </c>
    </row>
    <row r="16" spans="1:23">
      <c r="A16" s="43" t="s">
        <v>649</v>
      </c>
      <c r="B16" s="44">
        <v>1.8655665322512189E-2</v>
      </c>
      <c r="C16" s="44">
        <v>2.830839815183684E-2</v>
      </c>
      <c r="D16" s="45">
        <v>0.65901522306028748</v>
      </c>
      <c r="E16" s="44">
        <v>1.4581165013813071E-2</v>
      </c>
      <c r="F16" s="44">
        <v>4.0745003086991149E-3</v>
      </c>
      <c r="G16" s="44">
        <v>0.1569086651053864</v>
      </c>
      <c r="H16" s="44">
        <v>2.1527371618682151E-2</v>
      </c>
      <c r="I16" s="44">
        <v>3.0572470726482968E-2</v>
      </c>
      <c r="J16" s="44">
        <v>0.7661259800036696</v>
      </c>
      <c r="K16" s="44">
        <v>8.7449339020793132E-2</v>
      </c>
      <c r="L16" s="45">
        <v>1.4221402240579719</v>
      </c>
      <c r="M16" s="44">
        <v>8.5762754286515905E-2</v>
      </c>
      <c r="N16" s="44">
        <v>8.9193608761424403E-2</v>
      </c>
      <c r="O16" s="44">
        <v>3.3558882168858467E-2</v>
      </c>
      <c r="P16" s="44">
        <v>-0.17074526814384899</v>
      </c>
      <c r="Q16" s="43" t="s">
        <v>96</v>
      </c>
      <c r="R16" s="46">
        <v>0.47413793103448282</v>
      </c>
      <c r="S16" s="46">
        <v>0.43448275862068969</v>
      </c>
      <c r="T16" s="46">
        <v>0.64367816091954022</v>
      </c>
      <c r="U16" s="46">
        <v>0.96551724137931039</v>
      </c>
      <c r="V16" s="46">
        <v>0.51743295019157098</v>
      </c>
      <c r="W16" s="47">
        <v>15</v>
      </c>
    </row>
    <row r="17" spans="1:23">
      <c r="A17" s="43" t="s">
        <v>644</v>
      </c>
      <c r="B17" s="44">
        <v>2.975390897132343E-2</v>
      </c>
      <c r="C17" s="44">
        <v>4.4390491990412083E-2</v>
      </c>
      <c r="D17" s="45">
        <v>0.67027662089778106</v>
      </c>
      <c r="E17" s="44">
        <v>3.3881148118930803E-2</v>
      </c>
      <c r="F17" s="44">
        <v>-4.1272391476073764E-3</v>
      </c>
      <c r="G17" s="44">
        <v>0.2177985948477752</v>
      </c>
      <c r="H17" s="44">
        <v>2.098884318168372E-2</v>
      </c>
      <c r="I17" s="44">
        <v>2.41788716164354E-2</v>
      </c>
      <c r="J17" s="44">
        <v>0.55792129312597061</v>
      </c>
      <c r="K17" s="44">
        <v>5.8817135191551052E-2</v>
      </c>
      <c r="L17" s="45">
        <v>1.3717045504441321</v>
      </c>
      <c r="M17" s="44">
        <v>7.8280426048635388E-2</v>
      </c>
      <c r="N17" s="44">
        <v>9.0157800963602652E-2</v>
      </c>
      <c r="O17" s="44">
        <v>5.3035058202545352E-2</v>
      </c>
      <c r="P17" s="44">
        <v>-8.0825725159506603E-2</v>
      </c>
      <c r="Q17" s="43" t="s">
        <v>96</v>
      </c>
      <c r="R17" s="46">
        <v>0.45689655172413801</v>
      </c>
      <c r="S17" s="46">
        <v>0.31034482758620691</v>
      </c>
      <c r="T17" s="46">
        <v>0.74712643678160917</v>
      </c>
      <c r="U17" s="46">
        <v>0.27586206896551718</v>
      </c>
      <c r="V17" s="46">
        <v>0.50478927203065138</v>
      </c>
      <c r="W17" s="47">
        <v>16</v>
      </c>
    </row>
    <row r="18" spans="1:23">
      <c r="A18" s="43" t="s">
        <v>97</v>
      </c>
      <c r="B18" s="44">
        <v>3.7070260641971893E-2</v>
      </c>
      <c r="C18" s="44">
        <v>6.4075849218950875E-2</v>
      </c>
      <c r="D18" s="45">
        <v>0.57853717264519844</v>
      </c>
      <c r="E18" s="44">
        <v>3.6059155739266303E-2</v>
      </c>
      <c r="F18" s="44">
        <v>1.01110490270559E-3</v>
      </c>
      <c r="G18" s="44">
        <v>0.35480093676814989</v>
      </c>
      <c r="H18" s="44">
        <v>2.027463184160827E-2</v>
      </c>
      <c r="I18" s="44">
        <v>2.8909026744847331E-2</v>
      </c>
      <c r="J18" s="44">
        <v>0.45469689580814371</v>
      </c>
      <c r="K18" s="44">
        <v>3.0510195965500149E-2</v>
      </c>
      <c r="L18" s="45">
        <v>1.2657808778441959</v>
      </c>
      <c r="M18" s="44">
        <v>5.3648272357763628E-2</v>
      </c>
      <c r="N18" s="44">
        <v>9.7273910378758432E-2</v>
      </c>
      <c r="O18" s="44">
        <v>8.3179050824220252E-2</v>
      </c>
      <c r="P18" s="44">
        <v>-0.143897830423868</v>
      </c>
      <c r="Q18" s="43" t="s">
        <v>96</v>
      </c>
      <c r="R18" s="46">
        <v>0.57758620689655171</v>
      </c>
      <c r="S18" s="46">
        <v>0.23448275862068971</v>
      </c>
      <c r="T18" s="46">
        <v>0.68965517241379315</v>
      </c>
      <c r="U18" s="46">
        <v>0.7931034482758621</v>
      </c>
      <c r="V18" s="46">
        <v>0.50057471264367814</v>
      </c>
      <c r="W18" s="47">
        <v>17</v>
      </c>
    </row>
    <row r="19" spans="1:23">
      <c r="A19" s="43" t="s">
        <v>100</v>
      </c>
      <c r="B19" s="44">
        <v>2.8378921467827029E-2</v>
      </c>
      <c r="C19" s="44">
        <v>2.6894865056924309E-2</v>
      </c>
      <c r="D19" s="45">
        <v>1.0551799166034721</v>
      </c>
      <c r="E19" s="44">
        <v>3.9677419586320033E-2</v>
      </c>
      <c r="F19" s="44">
        <v>-1.129849811849299E-2</v>
      </c>
      <c r="G19" s="44">
        <v>0.20843091334894609</v>
      </c>
      <c r="H19" s="44">
        <v>2.8734045567890439E-2</v>
      </c>
      <c r="I19" s="44">
        <v>4.2680137990299599E-2</v>
      </c>
      <c r="J19" s="44">
        <v>0.78388122583729059</v>
      </c>
      <c r="K19" s="44">
        <v>0.16587084166341709</v>
      </c>
      <c r="L19" s="45">
        <v>2.8031480057706708</v>
      </c>
      <c r="M19" s="44">
        <v>5.7793237541734252E-2</v>
      </c>
      <c r="N19" s="44">
        <v>6.8332089300214019E-2</v>
      </c>
      <c r="O19" s="44">
        <v>2.461745928049271E-2</v>
      </c>
      <c r="P19" s="44">
        <v>-2.6958164056229E-3</v>
      </c>
      <c r="Q19" s="43" t="s">
        <v>90</v>
      </c>
      <c r="R19" s="46">
        <v>0.49137931034482762</v>
      </c>
      <c r="S19" s="46">
        <v>0.66896551724137931</v>
      </c>
      <c r="T19" s="46">
        <v>0.2873563218390805</v>
      </c>
      <c r="U19" s="46">
        <v>0.10344827586206901</v>
      </c>
      <c r="V19" s="46">
        <v>0.48256704980842913</v>
      </c>
      <c r="W19" s="47">
        <v>18</v>
      </c>
    </row>
    <row r="20" spans="1:23">
      <c r="A20" s="43" t="s">
        <v>619</v>
      </c>
      <c r="B20" s="44">
        <v>1.037790752719015E-2</v>
      </c>
      <c r="C20" s="44">
        <v>1.2765741788274099E-2</v>
      </c>
      <c r="D20" s="45">
        <v>0.81294982299600671</v>
      </c>
      <c r="E20" s="44">
        <v>4.9537717556265466E-3</v>
      </c>
      <c r="F20" s="44">
        <v>5.4241357715636056E-3</v>
      </c>
      <c r="G20" s="44">
        <v>0.12529274004683841</v>
      </c>
      <c r="H20" s="44">
        <v>2.298015017434954E-2</v>
      </c>
      <c r="I20" s="44">
        <v>2.4553768113525061E-2</v>
      </c>
      <c r="J20" s="44">
        <v>0.88384394497484386</v>
      </c>
      <c r="K20" s="44">
        <v>0.18977104219941179</v>
      </c>
      <c r="L20" s="45">
        <v>1.471270075634207</v>
      </c>
      <c r="M20" s="44">
        <v>4.0512327284675E-2</v>
      </c>
      <c r="N20" s="44">
        <v>0.1027461854696613</v>
      </c>
      <c r="O20" s="44">
        <v>1.7506061291086498E-2</v>
      </c>
      <c r="P20" s="44">
        <v>-0.11230294838868241</v>
      </c>
      <c r="Q20" s="43" t="s">
        <v>96</v>
      </c>
      <c r="R20" s="46">
        <v>0.47413793103448282</v>
      </c>
      <c r="S20" s="46">
        <v>0.57931034482758625</v>
      </c>
      <c r="T20" s="46">
        <v>0.37931034482758619</v>
      </c>
      <c r="U20" s="46">
        <v>0.58620689655172409</v>
      </c>
      <c r="V20" s="46">
        <v>0.47758620689655179</v>
      </c>
      <c r="W20" s="47">
        <v>19</v>
      </c>
    </row>
    <row r="21" spans="1:23">
      <c r="A21" s="43" t="s">
        <v>89</v>
      </c>
      <c r="B21" s="44">
        <v>2.797455499290262E-2</v>
      </c>
      <c r="C21" s="44">
        <v>3.876806368122155E-2</v>
      </c>
      <c r="D21" s="45">
        <v>0.72158762487931327</v>
      </c>
      <c r="E21" s="44">
        <v>2.837147607676499E-2</v>
      </c>
      <c r="F21" s="44">
        <v>-3.9692108386236638E-4</v>
      </c>
      <c r="G21" s="44">
        <v>0.28337236533957838</v>
      </c>
      <c r="H21" s="44">
        <v>2.4042194538860889E-2</v>
      </c>
      <c r="I21" s="44">
        <v>3.0623877396756639E-2</v>
      </c>
      <c r="J21" s="44">
        <v>0.68509037313696963</v>
      </c>
      <c r="K21" s="44">
        <v>6.7059345272517709E-2</v>
      </c>
      <c r="L21" s="45">
        <v>1.542909526374475</v>
      </c>
      <c r="M21" s="44">
        <v>5.7321315189601173E-2</v>
      </c>
      <c r="N21" s="44">
        <v>7.9092733792428246E-2</v>
      </c>
      <c r="O21" s="44">
        <v>4.0988782630543882E-2</v>
      </c>
      <c r="P21" s="44">
        <v>-0.13289064771736861</v>
      </c>
      <c r="Q21" s="43" t="s">
        <v>96</v>
      </c>
      <c r="R21" s="46">
        <v>0.50862068965517249</v>
      </c>
      <c r="S21" s="46">
        <v>0.44137931034482758</v>
      </c>
      <c r="T21" s="46">
        <v>0.44827586206896552</v>
      </c>
      <c r="U21" s="46">
        <v>0.72413793103448276</v>
      </c>
      <c r="V21" s="46">
        <v>0.46609195402298847</v>
      </c>
      <c r="W21" s="47">
        <v>20</v>
      </c>
    </row>
    <row r="22" spans="1:23">
      <c r="A22" s="43" t="s">
        <v>98</v>
      </c>
      <c r="B22" s="44">
        <v>1.4845146576097029E-2</v>
      </c>
      <c r="C22" s="44">
        <v>3.1655486880465308E-2</v>
      </c>
      <c r="D22" s="45">
        <v>0.46895966668129208</v>
      </c>
      <c r="E22" s="44">
        <v>1.3217457569257631E-2</v>
      </c>
      <c r="F22" s="44">
        <v>1.6276890068394E-3</v>
      </c>
      <c r="G22" s="44">
        <v>0.1030444964871194</v>
      </c>
      <c r="H22" s="44">
        <v>1.553193605873201E-2</v>
      </c>
      <c r="I22" s="44">
        <v>2.663587291811597E-2</v>
      </c>
      <c r="J22" s="44">
        <v>0.7731012003753831</v>
      </c>
      <c r="K22" s="44">
        <v>7.7808030753819965E-2</v>
      </c>
      <c r="L22" s="45">
        <v>0.89897332567175103</v>
      </c>
      <c r="M22" s="44">
        <v>9.6139050638317E-2</v>
      </c>
      <c r="N22" s="44">
        <v>8.8224214533615578E-2</v>
      </c>
      <c r="O22" s="44">
        <v>3.7276521257276977E-2</v>
      </c>
      <c r="P22" s="44">
        <v>-0.16942284322116341</v>
      </c>
      <c r="Q22" s="43" t="s">
        <v>96</v>
      </c>
      <c r="R22" s="46">
        <v>0.32758620689655171</v>
      </c>
      <c r="S22" s="46">
        <v>0.3172413793103448</v>
      </c>
      <c r="T22" s="46">
        <v>0.70114942528735635</v>
      </c>
      <c r="U22" s="46">
        <v>0.93103448275862066</v>
      </c>
      <c r="V22" s="46">
        <v>0.4486590038314176</v>
      </c>
      <c r="W22" s="47">
        <v>21</v>
      </c>
    </row>
    <row r="23" spans="1:23">
      <c r="A23" s="43" t="s">
        <v>401</v>
      </c>
      <c r="B23" s="44">
        <v>1.523215766622547E-2</v>
      </c>
      <c r="C23" s="44">
        <v>2.1278773797094089E-2</v>
      </c>
      <c r="D23" s="45">
        <v>0.71583813106306093</v>
      </c>
      <c r="E23" s="44">
        <v>1.0667136313195691E-2</v>
      </c>
      <c r="F23" s="44">
        <v>4.5650213530297754E-3</v>
      </c>
      <c r="G23" s="44">
        <v>0.117096018735363</v>
      </c>
      <c r="H23" s="44">
        <v>2.0533123717635202E-2</v>
      </c>
      <c r="I23" s="44">
        <v>2.2077575095632559E-2</v>
      </c>
      <c r="J23" s="44">
        <v>0.80894839178911526</v>
      </c>
      <c r="K23" s="44">
        <v>9.7343456236170287E-2</v>
      </c>
      <c r="L23" s="45">
        <v>1.335289649258915</v>
      </c>
      <c r="M23" s="44">
        <v>6.0508586353821961E-2</v>
      </c>
      <c r="N23" s="44">
        <v>9.2421943875239235E-2</v>
      </c>
      <c r="O23" s="44">
        <v>2.622362841655939E-2</v>
      </c>
      <c r="P23" s="44">
        <v>-9.9357418476061707E-2</v>
      </c>
      <c r="Q23" s="43" t="s">
        <v>96</v>
      </c>
      <c r="R23" s="46">
        <v>0.43965517241379309</v>
      </c>
      <c r="S23" s="46">
        <v>0.40689655172413802</v>
      </c>
      <c r="T23" s="46">
        <v>0.4942528735632184</v>
      </c>
      <c r="U23" s="46">
        <v>0.41379310344827591</v>
      </c>
      <c r="V23" s="46">
        <v>0.44693486590038312</v>
      </c>
      <c r="W23" s="47">
        <v>22</v>
      </c>
    </row>
    <row r="24" spans="1:23">
      <c r="A24" s="43" t="s">
        <v>645</v>
      </c>
      <c r="B24" s="44">
        <v>3.1209279932745159E-3</v>
      </c>
      <c r="C24" s="44">
        <v>1.198544037306002E-2</v>
      </c>
      <c r="D24" s="45">
        <v>0.26039326851014227</v>
      </c>
      <c r="E24" s="44">
        <v>4.630168763336418E-3</v>
      </c>
      <c r="F24" s="44">
        <v>-1.5092407700619021E-3</v>
      </c>
      <c r="G24" s="44">
        <v>2.8103044496487119E-2</v>
      </c>
      <c r="H24" s="44">
        <v>7.8395577531406319E-3</v>
      </c>
      <c r="I24" s="44">
        <v>9.7206573232467338E-3</v>
      </c>
      <c r="J24" s="44">
        <v>0.99671490112134042</v>
      </c>
      <c r="K24" s="44">
        <v>0.2991002091560907</v>
      </c>
      <c r="L24" s="45">
        <v>0.40279241360413459</v>
      </c>
      <c r="M24" s="44">
        <v>9.8715314195483711E-2</v>
      </c>
      <c r="N24" s="44">
        <v>0.1061346523242523</v>
      </c>
      <c r="O24" s="44">
        <v>1.7048028530151062E-2</v>
      </c>
      <c r="P24" s="44">
        <v>-0.1113637088487455</v>
      </c>
      <c r="Q24" s="43" t="s">
        <v>96</v>
      </c>
      <c r="R24" s="46">
        <v>0.14655172413793099</v>
      </c>
      <c r="S24" s="46">
        <v>0.43448275862068969</v>
      </c>
      <c r="T24" s="46">
        <v>0.67816091954022995</v>
      </c>
      <c r="U24" s="46">
        <v>0.55172413793103448</v>
      </c>
      <c r="V24" s="46">
        <v>0.41973180076628358</v>
      </c>
      <c r="W24" s="47">
        <v>23</v>
      </c>
    </row>
    <row r="25" spans="1:23">
      <c r="A25" s="43" t="s">
        <v>646</v>
      </c>
      <c r="B25" s="44">
        <v>3.8454696836915489E-3</v>
      </c>
      <c r="C25" s="44">
        <v>1.8490025443353899E-2</v>
      </c>
      <c r="D25" s="45">
        <v>0.20797535922665661</v>
      </c>
      <c r="E25" s="44">
        <v>6.3704628466431084E-3</v>
      </c>
      <c r="F25" s="44">
        <v>-2.524993162951559E-3</v>
      </c>
      <c r="G25" s="44">
        <v>6.323185011709602E-2</v>
      </c>
      <c r="H25" s="44">
        <v>6.991911403594217E-3</v>
      </c>
      <c r="I25" s="44">
        <v>9.1700709020861183E-3</v>
      </c>
      <c r="J25" s="44">
        <v>0.93675611497378386</v>
      </c>
      <c r="K25" s="44">
        <v>0.16135249957541239</v>
      </c>
      <c r="L25" s="45">
        <v>0.40058218880202118</v>
      </c>
      <c r="M25" s="44">
        <v>8.7674149052382591E-2</v>
      </c>
      <c r="N25" s="44">
        <v>0.117453047816248</v>
      </c>
      <c r="O25" s="44">
        <v>2.874951768066188E-2</v>
      </c>
      <c r="P25" s="44">
        <v>-5.5849970935473503E-2</v>
      </c>
      <c r="Q25" s="43" t="s">
        <v>96</v>
      </c>
      <c r="R25" s="46">
        <v>0.15517241379310351</v>
      </c>
      <c r="S25" s="46">
        <v>0.31724137931034491</v>
      </c>
      <c r="T25" s="46">
        <v>0.75862068965517249</v>
      </c>
      <c r="U25" s="46">
        <v>0.17241379310344829</v>
      </c>
      <c r="V25" s="46">
        <v>0.41034482758620688</v>
      </c>
      <c r="W25" s="47">
        <v>24</v>
      </c>
    </row>
    <row r="26" spans="1:23">
      <c r="A26" s="43" t="s">
        <v>438</v>
      </c>
      <c r="B26" s="44">
        <v>1.377681050850974E-2</v>
      </c>
      <c r="C26" s="44">
        <v>2.472408591002255E-2</v>
      </c>
      <c r="D26" s="45">
        <v>0.55722223902016743</v>
      </c>
      <c r="E26" s="44">
        <v>2.3618474071366351E-2</v>
      </c>
      <c r="F26" s="44">
        <v>-9.841663562856609E-3</v>
      </c>
      <c r="G26" s="44">
        <v>0.12997658079625291</v>
      </c>
      <c r="H26" s="44">
        <v>2.058215510121944E-2</v>
      </c>
      <c r="I26" s="44">
        <v>8.6848449270679404E-2</v>
      </c>
      <c r="J26" s="44">
        <v>0.77163942943683494</v>
      </c>
      <c r="K26" s="44">
        <v>7.3394371032096464E-2</v>
      </c>
      <c r="L26" s="45">
        <v>1.4083437623159241</v>
      </c>
      <c r="M26" s="44">
        <v>9.2913443570171506E-2</v>
      </c>
      <c r="N26" s="44">
        <v>6.2890952986575599E-2</v>
      </c>
      <c r="O26" s="44">
        <v>2.0782878498282309E-2</v>
      </c>
      <c r="P26" s="44">
        <v>-0.18061235527250649</v>
      </c>
      <c r="Q26" s="43" t="s">
        <v>96</v>
      </c>
      <c r="R26" s="46">
        <v>0.26724137931034492</v>
      </c>
      <c r="S26" s="46">
        <v>0.50344827586206908</v>
      </c>
      <c r="T26" s="46">
        <v>0.44827586206896552</v>
      </c>
      <c r="U26" s="46">
        <v>1</v>
      </c>
      <c r="V26" s="46">
        <v>0.40632183908045982</v>
      </c>
      <c r="W26" s="47">
        <v>25</v>
      </c>
    </row>
    <row r="27" spans="1:23">
      <c r="A27" s="43" t="s">
        <v>648</v>
      </c>
      <c r="B27" s="44">
        <v>8.4209076116436264E-3</v>
      </c>
      <c r="C27" s="44">
        <v>1.4805329424484389E-2</v>
      </c>
      <c r="D27" s="45">
        <v>0.56877543013109244</v>
      </c>
      <c r="E27" s="44">
        <v>4.6807750236600252E-3</v>
      </c>
      <c r="F27" s="44">
        <v>3.7401325879836008E-3</v>
      </c>
      <c r="G27" s="44">
        <v>0.1229508196721311</v>
      </c>
      <c r="H27" s="44">
        <v>1.9263847896755299E-2</v>
      </c>
      <c r="I27" s="44">
        <v>2.4178497732390239E-2</v>
      </c>
      <c r="J27" s="44">
        <v>0.83997411146397938</v>
      </c>
      <c r="K27" s="44">
        <v>0.12592495734830519</v>
      </c>
      <c r="L27" s="45">
        <v>1.2685861404319609</v>
      </c>
      <c r="M27" s="44">
        <v>4.3872028990217957E-2</v>
      </c>
      <c r="N27" s="44">
        <v>9.0588066992585051E-2</v>
      </c>
      <c r="O27" s="44">
        <v>1.7747034490794081E-2</v>
      </c>
      <c r="P27" s="44">
        <v>-0.14954497549901549</v>
      </c>
      <c r="Q27" s="43" t="s">
        <v>96</v>
      </c>
      <c r="R27" s="46">
        <v>0.35344827586206901</v>
      </c>
      <c r="S27" s="46">
        <v>0.4</v>
      </c>
      <c r="T27" s="46">
        <v>0.36781609195402298</v>
      </c>
      <c r="U27" s="46">
        <v>0.82758620689655171</v>
      </c>
      <c r="V27" s="46">
        <v>0.3737547892720306</v>
      </c>
      <c r="W27" s="47">
        <v>26</v>
      </c>
    </row>
    <row r="28" spans="1:23">
      <c r="A28" s="43" t="s">
        <v>650</v>
      </c>
      <c r="B28" s="44">
        <v>2.6674879200035591E-3</v>
      </c>
      <c r="C28" s="44">
        <v>1.2735510411262181E-2</v>
      </c>
      <c r="D28" s="45">
        <v>0.20945276897929929</v>
      </c>
      <c r="E28" s="44">
        <v>2.3747633189253872E-3</v>
      </c>
      <c r="F28" s="44">
        <v>2.9272460107817151E-4</v>
      </c>
      <c r="G28" s="44">
        <v>4.0983606557377053E-2</v>
      </c>
      <c r="H28" s="44">
        <v>8.5168465708709423E-3</v>
      </c>
      <c r="I28" s="44">
        <v>1.1658128478683021E-2</v>
      </c>
      <c r="J28" s="44">
        <v>0.99999999999999989</v>
      </c>
      <c r="K28" s="44">
        <v>0.27576002852649278</v>
      </c>
      <c r="L28" s="45">
        <v>0.5962075703746923</v>
      </c>
      <c r="M28" s="44">
        <v>8.6077821436520527E-2</v>
      </c>
      <c r="N28" s="44">
        <v>8.6986345517065661E-2</v>
      </c>
      <c r="O28" s="44">
        <v>1.477707908901517E-2</v>
      </c>
      <c r="P28" s="44">
        <v>-0.1558459820955849</v>
      </c>
      <c r="Q28" s="43" t="s">
        <v>96</v>
      </c>
      <c r="R28" s="46">
        <v>0.17241379310344829</v>
      </c>
      <c r="S28" s="46">
        <v>0.46206896551724141</v>
      </c>
      <c r="T28" s="46">
        <v>0.48275862068965519</v>
      </c>
      <c r="U28" s="46">
        <v>0.86206896551724133</v>
      </c>
      <c r="V28" s="46">
        <v>0.3724137931034483</v>
      </c>
      <c r="W28" s="47">
        <v>27</v>
      </c>
    </row>
    <row r="29" spans="1:23">
      <c r="A29" s="43" t="s">
        <v>101</v>
      </c>
      <c r="B29" s="44">
        <v>7.0938740274822032E-3</v>
      </c>
      <c r="C29" s="44">
        <v>1.6822128280743941E-2</v>
      </c>
      <c r="D29" s="45">
        <v>0.42169896157565639</v>
      </c>
      <c r="E29" s="44">
        <v>9.7352701150012575E-3</v>
      </c>
      <c r="F29" s="44">
        <v>-2.6413960875190539E-3</v>
      </c>
      <c r="G29" s="44">
        <v>7.3770491803278687E-2</v>
      </c>
      <c r="H29" s="44">
        <v>1.175861459807607E-2</v>
      </c>
      <c r="I29" s="44">
        <v>1.2369475974877409E-2</v>
      </c>
      <c r="J29" s="44">
        <v>0.88648286655787856</v>
      </c>
      <c r="K29" s="44">
        <v>0.1675768349679051</v>
      </c>
      <c r="L29" s="45">
        <v>0.72796255056280967</v>
      </c>
      <c r="M29" s="44">
        <v>6.878949017240267E-2</v>
      </c>
      <c r="N29" s="44">
        <v>9.5292125292746388E-2</v>
      </c>
      <c r="O29" s="44">
        <v>2.1391852725268719E-2</v>
      </c>
      <c r="P29" s="44">
        <v>-0.13523544456791589</v>
      </c>
      <c r="Q29" s="43" t="s">
        <v>96</v>
      </c>
      <c r="R29" s="46">
        <v>0.1982758620689655</v>
      </c>
      <c r="S29" s="46">
        <v>0.37931034482758619</v>
      </c>
      <c r="T29" s="46">
        <v>0.52873563218390807</v>
      </c>
      <c r="U29" s="46">
        <v>0.75862068965517238</v>
      </c>
      <c r="V29" s="46">
        <v>0.3687739463601532</v>
      </c>
      <c r="W29" s="47">
        <v>28</v>
      </c>
    </row>
    <row r="30" spans="1:23">
      <c r="A30" s="43" t="s">
        <v>419</v>
      </c>
      <c r="B30" s="44">
        <v>3.5160998187145592E-3</v>
      </c>
      <c r="C30" s="44">
        <v>1.684287208597653E-2</v>
      </c>
      <c r="D30" s="45">
        <v>0.20875892192057219</v>
      </c>
      <c r="E30" s="44">
        <v>3.0583811021302849E-3</v>
      </c>
      <c r="F30" s="44">
        <v>4.5771871658427339E-4</v>
      </c>
      <c r="G30" s="44">
        <v>3.7470725995316159E-2</v>
      </c>
      <c r="H30" s="44">
        <v>8.0111355899223618E-3</v>
      </c>
      <c r="I30" s="44">
        <v>1.7541459775192E-2</v>
      </c>
      <c r="J30" s="44">
        <v>0.98381230501633476</v>
      </c>
      <c r="K30" s="44">
        <v>0.17249736796192619</v>
      </c>
      <c r="L30" s="45">
        <v>0.59100235848883009</v>
      </c>
      <c r="M30" s="44">
        <v>9.6666621426634028E-2</v>
      </c>
      <c r="N30" s="44">
        <v>7.8464008700856416E-2</v>
      </c>
      <c r="O30" s="44">
        <v>1.7526526118553092E-2</v>
      </c>
      <c r="P30" s="44">
        <v>-7.9425820836676996E-3</v>
      </c>
      <c r="Q30" s="43" t="s">
        <v>90</v>
      </c>
      <c r="R30" s="46">
        <v>0.18103448275862069</v>
      </c>
      <c r="S30" s="46">
        <v>0.4206896551724138</v>
      </c>
      <c r="T30" s="46">
        <v>0.4942528735632184</v>
      </c>
      <c r="U30" s="46">
        <v>0.13793103448275859</v>
      </c>
      <c r="V30" s="46">
        <v>0.36532567049808429</v>
      </c>
      <c r="W30" s="47">
        <v>29</v>
      </c>
    </row>
  </sheetData>
  <autoFilter ref="A1:W30" xr:uid="{00000000-0009-0000-0000-000016000000}"/>
  <phoneticPr fontId="4" type="noConversion"/>
  <conditionalFormatting sqref="R2:R3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2:S3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2:T3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2:U30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2:V30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13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4"/>
  <cols>
    <col min="1" max="1" width="23" customWidth="1"/>
    <col min="2" max="2" width="110" customWidth="1"/>
  </cols>
  <sheetData>
    <row r="1" spans="1:2" ht="34" customHeight="1">
      <c r="A1" s="42" t="s">
        <v>934</v>
      </c>
      <c r="B1" s="42" t="s">
        <v>935</v>
      </c>
    </row>
    <row r="2" spans="1:2" ht="38" customHeight="1">
      <c r="A2" s="43" t="s">
        <v>79</v>
      </c>
      <c r="B2" s="48" t="s">
        <v>936</v>
      </c>
    </row>
    <row r="3" spans="1:2" ht="38" customHeight="1">
      <c r="A3" s="43" t="s">
        <v>80</v>
      </c>
      <c r="B3" s="48" t="s">
        <v>937</v>
      </c>
    </row>
    <row r="4" spans="1:2" ht="38" customHeight="1">
      <c r="A4" s="43" t="s">
        <v>81</v>
      </c>
      <c r="B4" s="48" t="s">
        <v>938</v>
      </c>
    </row>
    <row r="5" spans="1:2" ht="38" customHeight="1">
      <c r="A5" s="43" t="s">
        <v>932</v>
      </c>
      <c r="B5" s="48" t="s">
        <v>939</v>
      </c>
    </row>
    <row r="6" spans="1:2" ht="38" customHeight="1">
      <c r="A6" s="43" t="s">
        <v>82</v>
      </c>
      <c r="B6" s="48" t="s">
        <v>940</v>
      </c>
    </row>
    <row r="7" spans="1:2" ht="38" customHeight="1">
      <c r="A7" s="43" t="s">
        <v>129</v>
      </c>
      <c r="B7" s="48" t="s">
        <v>941</v>
      </c>
    </row>
    <row r="8" spans="1:2" ht="38" customHeight="1">
      <c r="A8" s="43" t="s">
        <v>130</v>
      </c>
      <c r="B8" s="48" t="s">
        <v>942</v>
      </c>
    </row>
    <row r="9" spans="1:2" ht="38" customHeight="1">
      <c r="A9" s="43" t="s">
        <v>924</v>
      </c>
      <c r="B9" s="48" t="s">
        <v>943</v>
      </c>
    </row>
    <row r="10" spans="1:2" ht="38" customHeight="1">
      <c r="A10" s="43" t="s">
        <v>944</v>
      </c>
      <c r="B10" s="48" t="s">
        <v>945</v>
      </c>
    </row>
    <row r="11" spans="1:2" ht="38" customHeight="1">
      <c r="A11" s="43" t="s">
        <v>946</v>
      </c>
      <c r="B11" s="48" t="s">
        <v>947</v>
      </c>
    </row>
    <row r="12" spans="1:2" ht="38" customHeight="1">
      <c r="A12" s="43" t="s">
        <v>948</v>
      </c>
      <c r="B12" s="48" t="s">
        <v>949</v>
      </c>
    </row>
    <row r="13" spans="1:2" ht="38" customHeight="1">
      <c r="A13" s="43" t="s">
        <v>950</v>
      </c>
      <c r="B13" s="48" t="s">
        <v>951</v>
      </c>
    </row>
  </sheetData>
  <autoFilter ref="A1:B13" xr:uid="{00000000-0009-0000-0000-000017000000}"/>
  <phoneticPr fontId="4" type="noConversion"/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X7"/>
  <sheetViews>
    <sheetView showGridLines="0" workbookViewId="0">
      <pane xSplit="3" ySplit="4" topLeftCell="D5" activePane="bottomRight" state="frozen"/>
      <selection pane="topRight"/>
      <selection pane="bottomLeft"/>
      <selection pane="bottomRight"/>
    </sheetView>
  </sheetViews>
  <sheetFormatPr baseColWidth="10" defaultColWidth="8.83203125" defaultRowHeight="14"/>
  <cols>
    <col min="1" max="1" width="24" customWidth="1"/>
    <col min="2" max="2" width="14" customWidth="1"/>
    <col min="3" max="3" width="19" customWidth="1"/>
    <col min="4" max="4" width="16" customWidth="1"/>
    <col min="5" max="5" width="20" customWidth="1"/>
    <col min="6" max="6" width="15" customWidth="1"/>
    <col min="7" max="8" width="19" customWidth="1"/>
    <col min="9" max="9" width="18" customWidth="1"/>
    <col min="10" max="10" width="24" customWidth="1"/>
    <col min="11" max="11" width="25" customWidth="1"/>
    <col min="12" max="13" width="18" customWidth="1"/>
    <col min="14" max="15" width="20" customWidth="1"/>
    <col min="16" max="16" width="21" customWidth="1"/>
    <col min="17" max="17" width="16" customWidth="1"/>
    <col min="18" max="18" width="24" customWidth="1"/>
    <col min="19" max="19" width="17" customWidth="1"/>
    <col min="20" max="21" width="19" customWidth="1"/>
    <col min="22" max="22" width="22" customWidth="1"/>
    <col min="23" max="23" width="20" customWidth="1"/>
    <col min="24" max="24" width="19" customWidth="1"/>
  </cols>
  <sheetData>
    <row r="1" spans="1:24" ht="30" customHeight="1">
      <c r="A1" s="92" t="s">
        <v>952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</row>
    <row r="2" spans="1:24" ht="46" customHeight="1">
      <c r="A2" s="49" t="s">
        <v>953</v>
      </c>
      <c r="B2" s="93" t="s">
        <v>954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</row>
    <row r="3" spans="1:24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</row>
    <row r="4" spans="1:24" ht="40" customHeight="1">
      <c r="A4" s="50" t="s">
        <v>955</v>
      </c>
      <c r="B4" s="50" t="s">
        <v>956</v>
      </c>
      <c r="C4" s="50" t="s">
        <v>957</v>
      </c>
      <c r="D4" s="50" t="s">
        <v>129</v>
      </c>
      <c r="E4" s="50" t="s">
        <v>958</v>
      </c>
      <c r="F4" s="50" t="s">
        <v>130</v>
      </c>
      <c r="G4" s="50" t="s">
        <v>922</v>
      </c>
      <c r="H4" s="50" t="s">
        <v>923</v>
      </c>
      <c r="I4" s="50" t="s">
        <v>924</v>
      </c>
      <c r="J4" s="50" t="s">
        <v>132</v>
      </c>
      <c r="K4" s="50" t="s">
        <v>925</v>
      </c>
      <c r="L4" s="50" t="s">
        <v>959</v>
      </c>
      <c r="M4" s="50" t="s">
        <v>960</v>
      </c>
      <c r="N4" s="50" t="s">
        <v>961</v>
      </c>
      <c r="O4" s="50" t="s">
        <v>134</v>
      </c>
      <c r="P4" s="50" t="s">
        <v>163</v>
      </c>
      <c r="Q4" s="50" t="s">
        <v>929</v>
      </c>
      <c r="R4" s="50" t="s">
        <v>962</v>
      </c>
      <c r="S4" s="50" t="s">
        <v>963</v>
      </c>
      <c r="T4" s="50" t="s">
        <v>964</v>
      </c>
      <c r="U4" s="50" t="s">
        <v>136</v>
      </c>
      <c r="V4" s="50" t="s">
        <v>965</v>
      </c>
      <c r="W4" s="50" t="s">
        <v>739</v>
      </c>
      <c r="X4" s="50" t="s">
        <v>966</v>
      </c>
    </row>
    <row r="5" spans="1:24">
      <c r="A5" s="56" t="s">
        <v>967</v>
      </c>
      <c r="B5" s="56">
        <v>20260522</v>
      </c>
      <c r="C5" s="56" t="s">
        <v>968</v>
      </c>
      <c r="D5" s="57">
        <v>0.3380049551679844</v>
      </c>
      <c r="E5" s="57">
        <v>0.24270914861719339</v>
      </c>
      <c r="F5" s="58">
        <v>1.392633763884582</v>
      </c>
      <c r="G5" s="57">
        <v>0.34148104403503632</v>
      </c>
      <c r="H5" s="57">
        <v>-3.4760888670518002E-3</v>
      </c>
      <c r="I5" s="57">
        <v>0.64010189228529835</v>
      </c>
      <c r="J5" s="57">
        <v>6.5636076370674798E-2</v>
      </c>
      <c r="K5" s="57">
        <v>0.1134581736275791</v>
      </c>
      <c r="L5" s="57">
        <v>0.48607133626320531</v>
      </c>
      <c r="M5" s="57">
        <v>4.3637275809154899E-2</v>
      </c>
      <c r="N5" s="59">
        <v>4.6942955436597762</v>
      </c>
      <c r="O5" s="57">
        <v>5.0817808878997402E-2</v>
      </c>
      <c r="P5" s="57">
        <v>8.1344245117185507E-2</v>
      </c>
      <c r="Q5" s="57">
        <v>0.37271522459508127</v>
      </c>
      <c r="R5" s="56" t="s">
        <v>969</v>
      </c>
      <c r="S5" s="57">
        <v>0.18239753071241421</v>
      </c>
      <c r="T5" s="57">
        <v>1.8476783762466802E-2</v>
      </c>
      <c r="U5" s="57">
        <v>0.1639207469499474</v>
      </c>
      <c r="V5" s="60">
        <v>8911.9731485928987</v>
      </c>
      <c r="W5" s="60">
        <v>135778.57851013521</v>
      </c>
      <c r="X5" s="60">
        <v>9492.3434897805</v>
      </c>
    </row>
    <row r="6" spans="1:24">
      <c r="A6" s="56" t="s">
        <v>970</v>
      </c>
      <c r="B6" s="56">
        <v>20210210</v>
      </c>
      <c r="C6" s="56" t="s">
        <v>971</v>
      </c>
      <c r="D6" s="57">
        <v>0.32894332042966018</v>
      </c>
      <c r="E6" s="57">
        <v>0.20860160267670619</v>
      </c>
      <c r="F6" s="58">
        <v>1.5768973785856351</v>
      </c>
      <c r="G6" s="57">
        <v>0.3161624840511375</v>
      </c>
      <c r="H6" s="57">
        <v>1.2780836378522601E-2</v>
      </c>
      <c r="I6" s="57">
        <v>0.78442028985507251</v>
      </c>
      <c r="J6" s="57">
        <v>0.11539582206534781</v>
      </c>
      <c r="K6" s="57">
        <v>0.1649910934721463</v>
      </c>
      <c r="L6" s="57">
        <v>0.65999633507661071</v>
      </c>
      <c r="M6" s="57">
        <v>6.9560497975476504E-2</v>
      </c>
      <c r="N6" s="59">
        <v>29.224157636152309</v>
      </c>
      <c r="O6" s="57">
        <v>2.3966169543226699E-2</v>
      </c>
      <c r="P6" s="57">
        <v>2.35898623919511E-2</v>
      </c>
      <c r="Q6" s="57">
        <v>0.20543457861184791</v>
      </c>
      <c r="R6" s="56" t="s">
        <v>972</v>
      </c>
      <c r="S6" s="57">
        <v>-0.171366938580467</v>
      </c>
      <c r="T6" s="57">
        <v>-0.1120680810536368</v>
      </c>
      <c r="U6" s="57">
        <v>-5.9298857526830201E-2</v>
      </c>
      <c r="V6" s="60">
        <v>8891.5339758659993</v>
      </c>
      <c r="W6" s="60">
        <v>77052.477435715002</v>
      </c>
      <c r="X6" s="60">
        <v>1521.2643742495</v>
      </c>
    </row>
    <row r="7" spans="1:24">
      <c r="A7" s="56" t="s">
        <v>973</v>
      </c>
      <c r="B7" s="56">
        <v>20150612</v>
      </c>
      <c r="C7" s="56" t="s">
        <v>974</v>
      </c>
      <c r="D7" s="57">
        <v>0.2359330438034738</v>
      </c>
      <c r="E7" s="57">
        <v>7.8171161334219003E-2</v>
      </c>
      <c r="F7" s="58">
        <v>3.0181596355559761</v>
      </c>
      <c r="G7" s="57">
        <v>0.1166475808372906</v>
      </c>
      <c r="H7" s="57">
        <v>0.1192854629661832</v>
      </c>
      <c r="I7" s="57">
        <v>0.68501170960187352</v>
      </c>
      <c r="J7" s="57">
        <v>9.1148195609290494E-2</v>
      </c>
      <c r="K7" s="57">
        <v>0.10233607106834661</v>
      </c>
      <c r="L7" s="57">
        <v>0.4332890134087351</v>
      </c>
      <c r="M7" s="57">
        <v>2.8122871589371198E-2</v>
      </c>
      <c r="N7" s="59">
        <v>6.7021974237386024</v>
      </c>
      <c r="O7" s="57">
        <v>7.1285366826897803E-2</v>
      </c>
      <c r="P7" s="57">
        <v>6.5210566737595593E-2</v>
      </c>
      <c r="Q7" s="57">
        <v>6.7829694584788297E-2</v>
      </c>
      <c r="R7" s="56" t="s">
        <v>975</v>
      </c>
      <c r="S7" s="57">
        <v>-0.50153084076150534</v>
      </c>
      <c r="T7" s="57">
        <v>-0.3492972737921945</v>
      </c>
      <c r="U7" s="57">
        <v>-0.15223356696931081</v>
      </c>
      <c r="V7" s="60">
        <v>1868.8588797401001</v>
      </c>
      <c r="W7" s="60">
        <v>20503.520308301198</v>
      </c>
      <c r="X7" s="60">
        <v>1394.2135404134499</v>
      </c>
    </row>
  </sheetData>
  <autoFilter ref="A4:X7" xr:uid="{00000000-0009-0000-0000-000018000000}"/>
  <mergeCells count="2">
    <mergeCell ref="B2:X2"/>
    <mergeCell ref="A1:X1"/>
  </mergeCells>
  <phoneticPr fontId="4" type="noConversion"/>
  <conditionalFormatting sqref="D5:D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5:F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5:H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5:J7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5:N7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5:O7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5:P7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5:U7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5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4"/>
  <cols>
    <col min="1" max="1" width="18" customWidth="1"/>
    <col min="2" max="2" width="23" customWidth="1"/>
    <col min="3" max="3" width="13" customWidth="1"/>
    <col min="4" max="4" width="17" customWidth="1"/>
    <col min="5" max="5" width="11" customWidth="1"/>
    <col min="6" max="7" width="12" customWidth="1"/>
    <col min="8" max="9" width="25" customWidth="1"/>
    <col min="10" max="11" width="13" customWidth="1"/>
    <col min="12" max="12" width="20" customWidth="1"/>
    <col min="13" max="13" width="17" customWidth="1"/>
  </cols>
  <sheetData>
    <row r="1" spans="1:13" ht="15">
      <c r="A1" s="63" t="s">
        <v>37</v>
      </c>
      <c r="B1" s="63" t="s">
        <v>216</v>
      </c>
      <c r="C1" s="63" t="s">
        <v>54</v>
      </c>
      <c r="D1" s="63" t="s">
        <v>56</v>
      </c>
      <c r="E1" s="63" t="s">
        <v>217</v>
      </c>
      <c r="F1" s="63" t="s">
        <v>13</v>
      </c>
      <c r="G1" s="63" t="s">
        <v>15</v>
      </c>
      <c r="H1" s="63" t="s">
        <v>17</v>
      </c>
      <c r="I1" s="63" t="s">
        <v>19</v>
      </c>
      <c r="J1" s="63" t="s">
        <v>21</v>
      </c>
      <c r="K1" s="63" t="s">
        <v>223</v>
      </c>
      <c r="L1" s="63" t="s">
        <v>23</v>
      </c>
      <c r="M1" s="63" t="s">
        <v>224</v>
      </c>
    </row>
    <row r="2" spans="1:13">
      <c r="A2" s="73" t="s">
        <v>8</v>
      </c>
      <c r="B2" s="73" t="s">
        <v>225</v>
      </c>
      <c r="C2" s="73">
        <v>8575</v>
      </c>
      <c r="D2" s="74">
        <v>33400.1317974263</v>
      </c>
      <c r="E2" s="73">
        <v>3176</v>
      </c>
      <c r="F2" s="75">
        <v>0.33871187293197569</v>
      </c>
      <c r="G2" s="75">
        <v>1.011630011662073E-2</v>
      </c>
      <c r="H2" s="75">
        <v>0.17302030572362351</v>
      </c>
      <c r="I2" s="75">
        <v>0.3100228780702648</v>
      </c>
      <c r="J2" s="75">
        <v>0.86781282229951162</v>
      </c>
      <c r="K2" s="75">
        <v>-0.60087772740688128</v>
      </c>
      <c r="L2" s="76"/>
      <c r="M2" s="73">
        <v>83533</v>
      </c>
    </row>
    <row r="3" spans="1:13">
      <c r="A3" s="73" t="s">
        <v>8</v>
      </c>
      <c r="B3" s="73" t="s">
        <v>976</v>
      </c>
      <c r="C3" s="73">
        <v>6771</v>
      </c>
      <c r="D3" s="74">
        <v>19374.675793968599</v>
      </c>
      <c r="E3" s="73">
        <v>2988</v>
      </c>
      <c r="F3" s="75">
        <v>0.31079549108288212</v>
      </c>
      <c r="G3" s="75">
        <v>9.1616623270802926E-3</v>
      </c>
      <c r="H3" s="75">
        <v>0.10367946751732821</v>
      </c>
      <c r="I3" s="75">
        <v>0.20189501581503891</v>
      </c>
      <c r="J3" s="75">
        <v>1.24322631516666</v>
      </c>
      <c r="K3" s="75">
        <v>-0.56236783131013435</v>
      </c>
      <c r="L3" s="76">
        <v>20.438460189875439</v>
      </c>
      <c r="M3" s="73">
        <v>62128</v>
      </c>
    </row>
    <row r="4" spans="1:13">
      <c r="A4" s="73" t="s">
        <v>9</v>
      </c>
      <c r="B4" s="73" t="s">
        <v>225</v>
      </c>
      <c r="C4" s="73">
        <v>4678</v>
      </c>
      <c r="D4" s="74">
        <v>30892.973297307199</v>
      </c>
      <c r="E4" s="73">
        <v>1590</v>
      </c>
      <c r="F4" s="75">
        <v>0.41724504033328058</v>
      </c>
      <c r="G4" s="75">
        <v>1.3653828259272881E-2</v>
      </c>
      <c r="H4" s="75">
        <v>0.21386546164299039</v>
      </c>
      <c r="I4" s="75">
        <v>0.36869839582947578</v>
      </c>
      <c r="J4" s="75">
        <v>0.9833901465954471</v>
      </c>
      <c r="K4" s="75">
        <v>-3.5837828446457547E-2</v>
      </c>
      <c r="L4" s="76"/>
      <c r="M4" s="73">
        <v>47565</v>
      </c>
    </row>
    <row r="5" spans="1:13">
      <c r="A5" s="73" t="s">
        <v>9</v>
      </c>
      <c r="B5" s="73" t="s">
        <v>976</v>
      </c>
      <c r="C5" s="73">
        <v>3905</v>
      </c>
      <c r="D5" s="74">
        <v>24129.3735982896</v>
      </c>
      <c r="E5" s="73">
        <v>1396</v>
      </c>
      <c r="F5" s="75">
        <v>0.41722704818685907</v>
      </c>
      <c r="G5" s="75">
        <v>1.353014303026406E-2</v>
      </c>
      <c r="H5" s="75">
        <v>0.19213855758979631</v>
      </c>
      <c r="I5" s="75">
        <v>0.27416686352821168</v>
      </c>
      <c r="J5" s="75">
        <v>0.98784366383235134</v>
      </c>
      <c r="K5" s="75">
        <v>5.9072505358899194E-3</v>
      </c>
      <c r="L5" s="76">
        <v>58.757852105838758</v>
      </c>
      <c r="M5" s="73">
        <v>37803</v>
      </c>
    </row>
  </sheetData>
  <autoFilter ref="A1:M5" xr:uid="{00000000-0009-0000-0000-000019000000}"/>
  <phoneticPr fontId="4" type="noConversion"/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101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4"/>
  <cols>
    <col min="1" max="1" width="11" customWidth="1"/>
    <col min="2" max="2" width="8" customWidth="1"/>
    <col min="3" max="3" width="10" customWidth="1"/>
    <col min="4" max="4" width="20" customWidth="1"/>
    <col min="5" max="5" width="23" customWidth="1"/>
    <col min="6" max="6" width="8" customWidth="1"/>
    <col min="7" max="7" width="22" customWidth="1"/>
    <col min="8" max="8" width="9" customWidth="1"/>
    <col min="9" max="9" width="12" customWidth="1"/>
    <col min="10" max="10" width="20" customWidth="1"/>
  </cols>
  <sheetData>
    <row r="1" spans="1:10" ht="25" customHeight="1">
      <c r="A1" s="77" t="s">
        <v>281</v>
      </c>
      <c r="B1" s="77" t="s">
        <v>282</v>
      </c>
      <c r="C1" s="77" t="s">
        <v>283</v>
      </c>
      <c r="D1" s="77" t="s">
        <v>218</v>
      </c>
      <c r="E1" s="77" t="s">
        <v>284</v>
      </c>
      <c r="F1" s="77" t="s">
        <v>285</v>
      </c>
      <c r="G1" s="77" t="s">
        <v>286</v>
      </c>
      <c r="H1" s="77" t="s">
        <v>287</v>
      </c>
      <c r="I1" s="77" t="s">
        <v>288</v>
      </c>
      <c r="J1" s="77" t="s">
        <v>289</v>
      </c>
    </row>
    <row r="2" spans="1:10">
      <c r="A2" s="78" t="s">
        <v>292</v>
      </c>
      <c r="B2" s="78"/>
      <c r="C2" s="78" t="s">
        <v>89</v>
      </c>
      <c r="D2" s="79">
        <v>905.40084720499999</v>
      </c>
      <c r="E2" s="80">
        <v>4.6731148269683782E-2</v>
      </c>
      <c r="F2" s="78">
        <v>1969</v>
      </c>
      <c r="G2" s="80">
        <v>8.0029086861457183E-2</v>
      </c>
      <c r="H2" s="79">
        <v>5.2839</v>
      </c>
      <c r="I2" s="79">
        <v>24.085999999999999</v>
      </c>
      <c r="J2" s="79">
        <v>32.501418777956687</v>
      </c>
    </row>
    <row r="3" spans="1:10">
      <c r="A3" s="78" t="s">
        <v>290</v>
      </c>
      <c r="B3" s="78"/>
      <c r="C3" s="78" t="s">
        <v>86</v>
      </c>
      <c r="D3" s="79">
        <v>860.38825794589991</v>
      </c>
      <c r="E3" s="80">
        <v>4.4407878980547461E-2</v>
      </c>
      <c r="F3" s="78">
        <v>1507</v>
      </c>
      <c r="G3" s="80">
        <v>0.180206562897235</v>
      </c>
      <c r="H3" s="79">
        <v>33.442900000000002</v>
      </c>
      <c r="I3" s="79">
        <v>77.3232</v>
      </c>
      <c r="J3" s="79">
        <v>25.807077490853199</v>
      </c>
    </row>
    <row r="4" spans="1:10">
      <c r="A4" s="78" t="s">
        <v>294</v>
      </c>
      <c r="B4" s="78"/>
      <c r="C4" s="78" t="s">
        <v>86</v>
      </c>
      <c r="D4" s="79">
        <v>752.73661802240008</v>
      </c>
      <c r="E4" s="80">
        <v>3.8851572332205403E-2</v>
      </c>
      <c r="F4" s="78">
        <v>1220</v>
      </c>
      <c r="G4" s="80">
        <v>0.1990532938611459</v>
      </c>
      <c r="H4" s="79">
        <v>29.6082</v>
      </c>
      <c r="I4" s="79">
        <v>56.266500000000001</v>
      </c>
      <c r="J4" s="79">
        <v>20.568329354864922</v>
      </c>
    </row>
    <row r="5" spans="1:10">
      <c r="A5" s="78" t="s">
        <v>296</v>
      </c>
      <c r="B5" s="78"/>
      <c r="C5" s="78" t="s">
        <v>100</v>
      </c>
      <c r="D5" s="79">
        <v>399.85191300000002</v>
      </c>
      <c r="E5" s="80">
        <v>2.0637863428118641E-2</v>
      </c>
      <c r="F5" s="78">
        <v>1080</v>
      </c>
      <c r="G5" s="80">
        <v>5.0771654192553112E-2</v>
      </c>
      <c r="H5" s="79">
        <v>5.9641999999999999</v>
      </c>
      <c r="I5" s="79">
        <v>19.533100000000001</v>
      </c>
      <c r="J5" s="79">
        <v>35.781767141570299</v>
      </c>
    </row>
    <row r="6" spans="1:10">
      <c r="A6" s="78" t="s">
        <v>300</v>
      </c>
      <c r="B6" s="78"/>
      <c r="C6" s="78" t="s">
        <v>98</v>
      </c>
      <c r="D6" s="79">
        <v>368.36957635520002</v>
      </c>
      <c r="E6" s="80">
        <v>1.9012941443380161E-2</v>
      </c>
      <c r="F6" s="78">
        <v>1206</v>
      </c>
      <c r="G6" s="80">
        <v>7.7545080747564346E-2</v>
      </c>
      <c r="H6" s="79">
        <v>4.1730999999999998</v>
      </c>
      <c r="I6" s="79">
        <v>13.344900000000001</v>
      </c>
      <c r="J6" s="79">
        <v>19.1826585179349</v>
      </c>
    </row>
    <row r="7" spans="1:10">
      <c r="A7" s="78" t="s">
        <v>298</v>
      </c>
      <c r="B7" s="78"/>
      <c r="C7" s="78" t="s">
        <v>92</v>
      </c>
      <c r="D7" s="79">
        <v>286.99439745500001</v>
      </c>
      <c r="E7" s="80">
        <v>1.481286192898992E-2</v>
      </c>
      <c r="F7" s="78">
        <v>407</v>
      </c>
      <c r="G7" s="80">
        <v>0.2274705134000754</v>
      </c>
      <c r="H7" s="79">
        <v>17.8446</v>
      </c>
      <c r="I7" s="79">
        <v>198.01070000000001</v>
      </c>
      <c r="J7" s="79">
        <v>16.216220051166751</v>
      </c>
    </row>
    <row r="8" spans="1:10">
      <c r="A8" s="78" t="s">
        <v>302</v>
      </c>
      <c r="B8" s="78"/>
      <c r="C8" s="78" t="s">
        <v>95</v>
      </c>
      <c r="D8" s="79">
        <v>224.654226768</v>
      </c>
      <c r="E8" s="80">
        <v>1.159525089126578E-2</v>
      </c>
      <c r="F8" s="78">
        <v>568</v>
      </c>
      <c r="G8" s="80">
        <v>0.11028157389853641</v>
      </c>
      <c r="H8" s="79">
        <v>3.6837</v>
      </c>
      <c r="I8" s="79">
        <v>15.4123</v>
      </c>
      <c r="J8" s="79">
        <v>28.658353000974088</v>
      </c>
    </row>
    <row r="9" spans="1:10">
      <c r="A9" s="78" t="s">
        <v>304</v>
      </c>
      <c r="B9" s="78"/>
      <c r="C9" s="78" t="s">
        <v>92</v>
      </c>
      <c r="D9" s="79">
        <v>202.1266166634</v>
      </c>
      <c r="E9" s="80">
        <v>1.043251607473724E-2</v>
      </c>
      <c r="F9" s="78">
        <v>553</v>
      </c>
      <c r="G9" s="80">
        <v>9.0425267059128206E-2</v>
      </c>
      <c r="H9" s="79">
        <v>5.9713000000000003</v>
      </c>
      <c r="I9" s="79">
        <v>30.640699999999999</v>
      </c>
      <c r="J9" s="79">
        <v>11.623568900832639</v>
      </c>
    </row>
    <row r="10" spans="1:10">
      <c r="A10" s="78" t="s">
        <v>308</v>
      </c>
      <c r="B10" s="78"/>
      <c r="C10" s="78" t="s">
        <v>310</v>
      </c>
      <c r="D10" s="79">
        <v>195.80608078349999</v>
      </c>
      <c r="E10" s="80">
        <v>1.010628940921195E-2</v>
      </c>
      <c r="F10" s="78">
        <v>658</v>
      </c>
      <c r="G10" s="80">
        <v>5.4681398225061982E-2</v>
      </c>
      <c r="H10" s="79">
        <v>2.625</v>
      </c>
      <c r="I10" s="79">
        <v>13.823399999999999</v>
      </c>
      <c r="J10" s="79">
        <v>45.306614493820767</v>
      </c>
    </row>
    <row r="11" spans="1:10">
      <c r="A11" s="78" t="s">
        <v>331</v>
      </c>
      <c r="B11" s="78"/>
      <c r="C11" s="78" t="s">
        <v>333</v>
      </c>
      <c r="D11" s="79">
        <v>195.41315314720001</v>
      </c>
      <c r="E11" s="80">
        <v>1.008600893378731E-2</v>
      </c>
      <c r="F11" s="78">
        <v>799</v>
      </c>
      <c r="G11" s="80">
        <v>3.548996031226577E-2</v>
      </c>
      <c r="H11" s="79">
        <v>0.95450000000000002</v>
      </c>
      <c r="I11" s="79">
        <v>7.3202999999999996</v>
      </c>
      <c r="J11" s="79">
        <v>22.50706286259074</v>
      </c>
    </row>
    <row r="12" spans="1:10">
      <c r="A12" s="78" t="s">
        <v>306</v>
      </c>
      <c r="B12" s="78"/>
      <c r="C12" s="78" t="s">
        <v>92</v>
      </c>
      <c r="D12" s="79">
        <v>183.71259258000001</v>
      </c>
      <c r="E12" s="80">
        <v>9.4820989281890495E-3</v>
      </c>
      <c r="F12" s="78">
        <v>372</v>
      </c>
      <c r="G12" s="80">
        <v>0.1053633738338068</v>
      </c>
      <c r="H12" s="79">
        <v>12.3405</v>
      </c>
      <c r="I12" s="79">
        <v>86.963899999999995</v>
      </c>
      <c r="J12" s="79">
        <v>20.30859102488597</v>
      </c>
    </row>
    <row r="13" spans="1:10">
      <c r="A13" s="78" t="s">
        <v>311</v>
      </c>
      <c r="B13" s="78"/>
      <c r="C13" s="78" t="s">
        <v>92</v>
      </c>
      <c r="D13" s="79">
        <v>171.8528010112</v>
      </c>
      <c r="E13" s="80">
        <v>8.8699704107925419E-3</v>
      </c>
      <c r="F13" s="78">
        <v>306</v>
      </c>
      <c r="G13" s="80">
        <v>0.18966682272220409</v>
      </c>
      <c r="H13" s="79">
        <v>53.866199999999999</v>
      </c>
      <c r="I13" s="79">
        <v>372.89359999999999</v>
      </c>
      <c r="J13" s="79">
        <v>23.511814111491059</v>
      </c>
    </row>
    <row r="14" spans="1:10">
      <c r="A14" s="78" t="s">
        <v>315</v>
      </c>
      <c r="B14" s="78"/>
      <c r="C14" s="78" t="s">
        <v>92</v>
      </c>
      <c r="D14" s="79">
        <v>170.5336255926</v>
      </c>
      <c r="E14" s="80">
        <v>8.8018827982498504E-3</v>
      </c>
      <c r="F14" s="78">
        <v>289</v>
      </c>
      <c r="G14" s="80">
        <v>0.17076984581641719</v>
      </c>
      <c r="H14" s="79">
        <v>13.8689</v>
      </c>
      <c r="I14" s="79">
        <v>51.026499999999999</v>
      </c>
      <c r="J14" s="79">
        <v>13.79632601609117</v>
      </c>
    </row>
    <row r="15" spans="1:10">
      <c r="A15" s="78" t="s">
        <v>313</v>
      </c>
      <c r="B15" s="78"/>
      <c r="C15" s="78" t="s">
        <v>86</v>
      </c>
      <c r="D15" s="79">
        <v>166.26142651200001</v>
      </c>
      <c r="E15" s="80">
        <v>8.5813785107959183E-3</v>
      </c>
      <c r="F15" s="78">
        <v>316</v>
      </c>
      <c r="G15" s="80">
        <v>0.12788447673385051</v>
      </c>
      <c r="H15" s="79">
        <v>48.274999999999999</v>
      </c>
      <c r="I15" s="79">
        <v>133.63550000000001</v>
      </c>
      <c r="J15" s="79">
        <v>6.5980383024649809</v>
      </c>
    </row>
    <row r="16" spans="1:10">
      <c r="A16" s="78" t="s">
        <v>329</v>
      </c>
      <c r="B16" s="78"/>
      <c r="C16" s="78" t="s">
        <v>92</v>
      </c>
      <c r="D16" s="79">
        <v>163.4109937936</v>
      </c>
      <c r="E16" s="80">
        <v>8.4342569409326766E-3</v>
      </c>
      <c r="F16" s="78">
        <v>438</v>
      </c>
      <c r="G16" s="80">
        <v>8.6529181150506201E-2</v>
      </c>
      <c r="H16" s="79">
        <v>30.9023</v>
      </c>
      <c r="I16" s="79">
        <v>266.36059999999998</v>
      </c>
      <c r="J16" s="79">
        <v>13.122496882367569</v>
      </c>
    </row>
    <row r="17" spans="1:10">
      <c r="A17" s="78" t="s">
        <v>327</v>
      </c>
      <c r="B17" s="78"/>
      <c r="C17" s="78" t="s">
        <v>92</v>
      </c>
      <c r="D17" s="79">
        <v>160.9720716775</v>
      </c>
      <c r="E17" s="80">
        <v>8.3083749833693273E-3</v>
      </c>
      <c r="F17" s="78">
        <v>451</v>
      </c>
      <c r="G17" s="80">
        <v>5.3420028761381452E-2</v>
      </c>
      <c r="H17" s="79">
        <v>66.018100000000004</v>
      </c>
      <c r="I17" s="79">
        <v>297.38369999999998</v>
      </c>
      <c r="J17" s="79">
        <v>8.1310760449208157</v>
      </c>
    </row>
    <row r="18" spans="1:10">
      <c r="A18" s="78" t="s">
        <v>317</v>
      </c>
      <c r="B18" s="78"/>
      <c r="C18" s="78" t="s">
        <v>95</v>
      </c>
      <c r="D18" s="79">
        <v>160.4355468958</v>
      </c>
      <c r="E18" s="80">
        <v>8.280682918355934E-3</v>
      </c>
      <c r="F18" s="78">
        <v>375</v>
      </c>
      <c r="G18" s="80">
        <v>7.4725803321111145E-2</v>
      </c>
      <c r="H18" s="79">
        <v>5.2648000000000001</v>
      </c>
      <c r="I18" s="79">
        <v>41.257399999999997</v>
      </c>
      <c r="J18" s="79">
        <v>22.547028381460759</v>
      </c>
    </row>
    <row r="19" spans="1:10">
      <c r="A19" s="78" t="s">
        <v>323</v>
      </c>
      <c r="B19" s="78"/>
      <c r="C19" s="78" t="s">
        <v>92</v>
      </c>
      <c r="D19" s="79">
        <v>151.76790150319999</v>
      </c>
      <c r="E19" s="80">
        <v>7.8333130895767468E-3</v>
      </c>
      <c r="F19" s="78">
        <v>350</v>
      </c>
      <c r="G19" s="80">
        <v>0.1019955612008496</v>
      </c>
      <c r="H19" s="79">
        <v>12.0756</v>
      </c>
      <c r="I19" s="79">
        <v>108.21429999999999</v>
      </c>
      <c r="J19" s="79">
        <v>17.710704104779481</v>
      </c>
    </row>
    <row r="20" spans="1:10">
      <c r="A20" s="78" t="s">
        <v>319</v>
      </c>
      <c r="B20" s="78"/>
      <c r="C20" s="78" t="s">
        <v>86</v>
      </c>
      <c r="D20" s="79">
        <v>151.1795671166</v>
      </c>
      <c r="E20" s="80">
        <v>7.8029469356933803E-3</v>
      </c>
      <c r="F20" s="78">
        <v>262</v>
      </c>
      <c r="G20" s="80">
        <v>0.16347741373480629</v>
      </c>
      <c r="H20" s="79">
        <v>5.5593000000000004</v>
      </c>
      <c r="I20" s="79">
        <v>55.8</v>
      </c>
      <c r="J20" s="79">
        <v>8.6852093718240031</v>
      </c>
    </row>
    <row r="21" spans="1:10">
      <c r="A21" s="78" t="s">
        <v>321</v>
      </c>
      <c r="B21" s="78"/>
      <c r="C21" s="78" t="s">
        <v>89</v>
      </c>
      <c r="D21" s="79">
        <v>149.69366393000001</v>
      </c>
      <c r="E21" s="80">
        <v>7.72625387499904E-3</v>
      </c>
      <c r="F21" s="78">
        <v>390</v>
      </c>
      <c r="G21" s="80">
        <v>0.13383079742839421</v>
      </c>
      <c r="H21" s="79">
        <v>9.5703999999999994</v>
      </c>
      <c r="I21" s="79">
        <v>47.409799999999997</v>
      </c>
      <c r="J21" s="79">
        <v>32.631907236260268</v>
      </c>
    </row>
    <row r="22" spans="1:10">
      <c r="A22" s="78" t="s">
        <v>325</v>
      </c>
      <c r="B22" s="78"/>
      <c r="C22" s="78" t="s">
        <v>92</v>
      </c>
      <c r="D22" s="79">
        <v>148.65999694999999</v>
      </c>
      <c r="E22" s="80">
        <v>7.6729024284513878E-3</v>
      </c>
      <c r="F22" s="78">
        <v>290</v>
      </c>
      <c r="G22" s="80">
        <v>0.10194089340269839</v>
      </c>
      <c r="H22" s="79">
        <v>13.0032</v>
      </c>
      <c r="I22" s="79">
        <v>114.322</v>
      </c>
      <c r="J22" s="79">
        <v>8.1403180428039654</v>
      </c>
    </row>
    <row r="23" spans="1:10">
      <c r="A23" s="78" t="s">
        <v>334</v>
      </c>
      <c r="B23" s="78"/>
      <c r="C23" s="78" t="s">
        <v>89</v>
      </c>
      <c r="D23" s="79">
        <v>145.09120841320001</v>
      </c>
      <c r="E23" s="80">
        <v>7.4887038088331448E-3</v>
      </c>
      <c r="F23" s="78">
        <v>541</v>
      </c>
      <c r="G23" s="80">
        <v>6.7199004884599164E-2</v>
      </c>
      <c r="H23" s="79">
        <v>7.2198000000000002</v>
      </c>
      <c r="I23" s="79">
        <v>28.5974</v>
      </c>
      <c r="J23" s="79">
        <v>6.1273905059172682</v>
      </c>
    </row>
    <row r="24" spans="1:10">
      <c r="A24" s="78" t="s">
        <v>340</v>
      </c>
      <c r="B24" s="78"/>
      <c r="C24" s="78" t="s">
        <v>92</v>
      </c>
      <c r="D24" s="79">
        <v>112.51552</v>
      </c>
      <c r="E24" s="80">
        <v>5.8073498207916567E-3</v>
      </c>
      <c r="F24" s="78">
        <v>285</v>
      </c>
      <c r="G24" s="80">
        <v>0.1685353610072147</v>
      </c>
      <c r="H24" s="79">
        <v>24.066600000000001</v>
      </c>
      <c r="I24" s="79">
        <v>106.0758</v>
      </c>
      <c r="J24" s="79">
        <v>24.141871027395329</v>
      </c>
    </row>
    <row r="25" spans="1:10">
      <c r="A25" s="78" t="s">
        <v>336</v>
      </c>
      <c r="B25" s="78"/>
      <c r="C25" s="78" t="s">
        <v>89</v>
      </c>
      <c r="D25" s="79">
        <v>107.0443535574</v>
      </c>
      <c r="E25" s="80">
        <v>5.5249623114066891E-3</v>
      </c>
      <c r="F25" s="78">
        <v>246</v>
      </c>
      <c r="G25" s="80">
        <v>0.16098652811165151</v>
      </c>
      <c r="H25" s="79">
        <v>15.478</v>
      </c>
      <c r="I25" s="79">
        <v>42.063600000000001</v>
      </c>
      <c r="J25" s="79">
        <v>24.221717475605448</v>
      </c>
    </row>
    <row r="26" spans="1:10">
      <c r="A26" s="78" t="s">
        <v>338</v>
      </c>
      <c r="B26" s="78"/>
      <c r="C26" s="78" t="s">
        <v>92</v>
      </c>
      <c r="D26" s="79">
        <v>104.75106624</v>
      </c>
      <c r="E26" s="80">
        <v>5.4065971143945199E-3</v>
      </c>
      <c r="F26" s="78">
        <v>97</v>
      </c>
      <c r="G26" s="80">
        <v>0.23685571624095861</v>
      </c>
      <c r="H26" s="79">
        <v>12.654999999999999</v>
      </c>
      <c r="I26" s="79">
        <v>89.017700000000005</v>
      </c>
      <c r="J26" s="79">
        <v>47.324605757234657</v>
      </c>
    </row>
    <row r="27" spans="1:10">
      <c r="A27" s="78" t="s">
        <v>344</v>
      </c>
      <c r="B27" s="78"/>
      <c r="C27" s="78" t="s">
        <v>94</v>
      </c>
      <c r="D27" s="79">
        <v>100.3460467765</v>
      </c>
      <c r="E27" s="80">
        <v>5.1792374666593411E-3</v>
      </c>
      <c r="F27" s="78">
        <v>364</v>
      </c>
      <c r="G27" s="80">
        <v>6.9376301781578581E-2</v>
      </c>
      <c r="H27" s="79">
        <v>2.1916000000000002</v>
      </c>
      <c r="I27" s="79">
        <v>18.548100000000002</v>
      </c>
      <c r="J27" s="79">
        <v>16.9920936449385</v>
      </c>
    </row>
    <row r="28" spans="1:10">
      <c r="A28" s="78" t="s">
        <v>342</v>
      </c>
      <c r="B28" s="78"/>
      <c r="C28" s="78" t="s">
        <v>94</v>
      </c>
      <c r="D28" s="79">
        <v>98.757858065499988</v>
      </c>
      <c r="E28" s="80">
        <v>5.0972650647523937E-3</v>
      </c>
      <c r="F28" s="78">
        <v>71</v>
      </c>
      <c r="G28" s="80">
        <v>0.23077630135326191</v>
      </c>
      <c r="H28" s="79">
        <v>4.4767999999999999</v>
      </c>
      <c r="I28" s="79">
        <v>23.329699999999999</v>
      </c>
      <c r="J28" s="79">
        <v>42.062908833181822</v>
      </c>
    </row>
    <row r="29" spans="1:10">
      <c r="A29" s="78" t="s">
        <v>350</v>
      </c>
      <c r="B29" s="78"/>
      <c r="C29" s="78" t="s">
        <v>86</v>
      </c>
      <c r="D29" s="79">
        <v>91.163354647800006</v>
      </c>
      <c r="E29" s="80">
        <v>4.7052841357056131E-3</v>
      </c>
      <c r="F29" s="78">
        <v>130</v>
      </c>
      <c r="G29" s="80">
        <v>0.11481176843448861</v>
      </c>
      <c r="H29" s="79">
        <v>3.9342999999999999</v>
      </c>
      <c r="I29" s="79">
        <v>46.8292</v>
      </c>
      <c r="J29" s="79">
        <v>7.0479326481022539</v>
      </c>
    </row>
    <row r="30" spans="1:10">
      <c r="A30" s="78" t="s">
        <v>368</v>
      </c>
      <c r="B30" s="78"/>
      <c r="C30" s="78" t="s">
        <v>358</v>
      </c>
      <c r="D30" s="79">
        <v>89.505529160799995</v>
      </c>
      <c r="E30" s="80">
        <v>4.6197175174752273E-3</v>
      </c>
      <c r="F30" s="78">
        <v>515</v>
      </c>
      <c r="G30" s="80">
        <v>2.150048479059077E-2</v>
      </c>
      <c r="H30" s="79">
        <v>0.82450000000000001</v>
      </c>
      <c r="I30" s="79">
        <v>6.1933999999999996</v>
      </c>
      <c r="J30" s="79">
        <v>15.16773011130679</v>
      </c>
    </row>
    <row r="31" spans="1:10">
      <c r="A31" s="78" t="s">
        <v>346</v>
      </c>
      <c r="B31" s="78"/>
      <c r="C31" s="78" t="s">
        <v>100</v>
      </c>
      <c r="D31" s="79">
        <v>89.16784329139999</v>
      </c>
      <c r="E31" s="80">
        <v>4.6022882777299549E-3</v>
      </c>
      <c r="F31" s="78">
        <v>151</v>
      </c>
      <c r="G31" s="80">
        <v>4.9524668357945958E-2</v>
      </c>
      <c r="H31" s="79">
        <v>2.5482999999999998</v>
      </c>
      <c r="I31" s="79">
        <v>25.885200000000001</v>
      </c>
      <c r="J31" s="79">
        <v>21.55847255725082</v>
      </c>
    </row>
    <row r="32" spans="1:10">
      <c r="A32" s="78" t="s">
        <v>356</v>
      </c>
      <c r="B32" s="78"/>
      <c r="C32" s="78" t="s">
        <v>358</v>
      </c>
      <c r="D32" s="79">
        <v>87.792153182999996</v>
      </c>
      <c r="E32" s="80">
        <v>4.5312837291620629E-3</v>
      </c>
      <c r="F32" s="78">
        <v>226</v>
      </c>
      <c r="G32" s="80">
        <v>8.3145653608681078E-2</v>
      </c>
      <c r="H32" s="79">
        <v>0.8831</v>
      </c>
      <c r="I32" s="79">
        <v>6.8215000000000003</v>
      </c>
      <c r="J32" s="79"/>
    </row>
    <row r="33" spans="1:10">
      <c r="A33" s="78" t="s">
        <v>361</v>
      </c>
      <c r="B33" s="78"/>
      <c r="C33" s="78" t="s">
        <v>363</v>
      </c>
      <c r="D33" s="79">
        <v>87.7529230058</v>
      </c>
      <c r="E33" s="80">
        <v>4.5292589119410066E-3</v>
      </c>
      <c r="F33" s="78">
        <v>265</v>
      </c>
      <c r="G33" s="80">
        <v>5.3009422069905623E-2</v>
      </c>
      <c r="H33" s="79">
        <v>7.5629999999999997</v>
      </c>
      <c r="I33" s="79">
        <v>32.785800000000002</v>
      </c>
      <c r="J33" s="79"/>
    </row>
    <row r="34" spans="1:10">
      <c r="A34" s="78" t="s">
        <v>352</v>
      </c>
      <c r="B34" s="78"/>
      <c r="C34" s="78" t="s">
        <v>97</v>
      </c>
      <c r="D34" s="79">
        <v>86.975694252000011</v>
      </c>
      <c r="E34" s="80">
        <v>4.4891432082221376E-3</v>
      </c>
      <c r="F34" s="78">
        <v>220</v>
      </c>
      <c r="G34" s="80">
        <v>0.15639620433126911</v>
      </c>
      <c r="H34" s="79">
        <v>5.8074000000000003</v>
      </c>
      <c r="I34" s="79">
        <v>48.671599999999998</v>
      </c>
      <c r="J34" s="79"/>
    </row>
    <row r="35" spans="1:10">
      <c r="A35" s="78" t="s">
        <v>348</v>
      </c>
      <c r="B35" s="78"/>
      <c r="C35" s="78" t="s">
        <v>100</v>
      </c>
      <c r="D35" s="79">
        <v>86.967017181200006</v>
      </c>
      <c r="E35" s="80">
        <v>4.4886953519125789E-3</v>
      </c>
      <c r="F35" s="78">
        <v>95</v>
      </c>
      <c r="G35" s="80">
        <v>0.14874734218620481</v>
      </c>
      <c r="H35" s="79">
        <v>3.4750999999999999</v>
      </c>
      <c r="I35" s="79">
        <v>14.2479</v>
      </c>
      <c r="J35" s="79"/>
    </row>
    <row r="36" spans="1:10">
      <c r="A36" s="78" t="s">
        <v>354</v>
      </c>
      <c r="B36" s="78"/>
      <c r="C36" s="78" t="s">
        <v>94</v>
      </c>
      <c r="D36" s="79">
        <v>85.682117022</v>
      </c>
      <c r="E36" s="80">
        <v>4.4223768146186533E-3</v>
      </c>
      <c r="F36" s="78">
        <v>275</v>
      </c>
      <c r="G36" s="80">
        <v>0.16505650572428229</v>
      </c>
      <c r="H36" s="79">
        <v>1.956</v>
      </c>
      <c r="I36" s="79">
        <v>17.835899999999999</v>
      </c>
      <c r="J36" s="79"/>
    </row>
    <row r="37" spans="1:10">
      <c r="A37" s="78" t="s">
        <v>388</v>
      </c>
      <c r="B37" s="78"/>
      <c r="C37" s="78" t="s">
        <v>92</v>
      </c>
      <c r="D37" s="79">
        <v>78.981392908800004</v>
      </c>
      <c r="E37" s="80">
        <v>4.0765272022454781E-3</v>
      </c>
      <c r="F37" s="78">
        <v>153</v>
      </c>
      <c r="G37" s="80">
        <v>5.927919245290874E-2</v>
      </c>
      <c r="H37" s="79">
        <v>15.9376</v>
      </c>
      <c r="I37" s="79">
        <v>129.89840000000001</v>
      </c>
      <c r="J37" s="79"/>
    </row>
    <row r="38" spans="1:10">
      <c r="A38" s="78" t="s">
        <v>366</v>
      </c>
      <c r="B38" s="78"/>
      <c r="C38" s="78" t="s">
        <v>92</v>
      </c>
      <c r="D38" s="79">
        <v>77.352582320099998</v>
      </c>
      <c r="E38" s="80">
        <v>3.992458152212287E-3</v>
      </c>
      <c r="F38" s="78">
        <v>109</v>
      </c>
      <c r="G38" s="80">
        <v>0.14786306030762089</v>
      </c>
      <c r="H38" s="79">
        <v>14.2432</v>
      </c>
      <c r="I38" s="79">
        <v>70.893799999999999</v>
      </c>
      <c r="J38" s="79"/>
    </row>
    <row r="39" spans="1:10">
      <c r="A39" s="78" t="s">
        <v>394</v>
      </c>
      <c r="B39" s="78"/>
      <c r="C39" s="78" t="s">
        <v>92</v>
      </c>
      <c r="D39" s="79">
        <v>76.116810145499997</v>
      </c>
      <c r="E39" s="80">
        <v>3.9286752952632847E-3</v>
      </c>
      <c r="F39" s="78">
        <v>187</v>
      </c>
      <c r="G39" s="80">
        <v>0.14076027277363609</v>
      </c>
      <c r="H39" s="79">
        <v>29.3993</v>
      </c>
      <c r="I39" s="79">
        <v>95.195700000000002</v>
      </c>
      <c r="J39" s="79"/>
    </row>
    <row r="40" spans="1:10">
      <c r="A40" s="78" t="s">
        <v>359</v>
      </c>
      <c r="B40" s="78"/>
      <c r="C40" s="78" t="s">
        <v>95</v>
      </c>
      <c r="D40" s="79">
        <v>75.907806159899991</v>
      </c>
      <c r="E40" s="80">
        <v>3.917887812271436E-3</v>
      </c>
      <c r="F40" s="78">
        <v>121</v>
      </c>
      <c r="G40" s="80">
        <v>0.26666204589658821</v>
      </c>
      <c r="H40" s="79">
        <v>4.3078000000000003</v>
      </c>
      <c r="I40" s="79">
        <v>58.258400000000002</v>
      </c>
      <c r="J40" s="79"/>
    </row>
    <row r="41" spans="1:10">
      <c r="A41" s="78" t="s">
        <v>364</v>
      </c>
      <c r="B41" s="78"/>
      <c r="C41" s="78" t="s">
        <v>86</v>
      </c>
      <c r="D41" s="79">
        <v>75.345278601999993</v>
      </c>
      <c r="E41" s="80">
        <v>3.888853646028762E-3</v>
      </c>
      <c r="F41" s="78">
        <v>133</v>
      </c>
      <c r="G41" s="80">
        <v>0.22609999432543809</v>
      </c>
      <c r="H41" s="79">
        <v>22.609200000000001</v>
      </c>
      <c r="I41" s="79">
        <v>278.06880000000001</v>
      </c>
      <c r="J41" s="79"/>
    </row>
    <row r="42" spans="1:10">
      <c r="A42" s="78" t="s">
        <v>378</v>
      </c>
      <c r="B42" s="78"/>
      <c r="C42" s="78" t="s">
        <v>92</v>
      </c>
      <c r="D42" s="79">
        <v>74.983674409000002</v>
      </c>
      <c r="E42" s="80">
        <v>3.8701898915047988E-3</v>
      </c>
      <c r="F42" s="78">
        <v>223</v>
      </c>
      <c r="G42" s="80">
        <v>9.3594989682075386E-2</v>
      </c>
      <c r="H42" s="79">
        <v>46.082299999999996</v>
      </c>
      <c r="I42" s="79"/>
      <c r="J42" s="79"/>
    </row>
    <row r="43" spans="1:10">
      <c r="A43" s="78" t="s">
        <v>382</v>
      </c>
      <c r="B43" s="78"/>
      <c r="C43" s="78" t="s">
        <v>99</v>
      </c>
      <c r="D43" s="79">
        <v>74.478252520799998</v>
      </c>
      <c r="E43" s="80">
        <v>3.84410316398612E-3</v>
      </c>
      <c r="F43" s="78">
        <v>294</v>
      </c>
      <c r="G43" s="80">
        <v>6.2363100480322058E-2</v>
      </c>
      <c r="H43" s="79">
        <v>3.1071</v>
      </c>
      <c r="I43" s="79">
        <v>26.209499999999998</v>
      </c>
      <c r="J43" s="79"/>
    </row>
    <row r="44" spans="1:10">
      <c r="A44" s="78" t="s">
        <v>380</v>
      </c>
      <c r="B44" s="78"/>
      <c r="C44" s="78" t="s">
        <v>92</v>
      </c>
      <c r="D44" s="79">
        <v>74.386889185499996</v>
      </c>
      <c r="E44" s="80">
        <v>3.8393875580956501E-3</v>
      </c>
      <c r="F44" s="78">
        <v>102</v>
      </c>
      <c r="G44" s="80">
        <v>0.19630867555109441</v>
      </c>
      <c r="H44" s="79">
        <v>16.943999999999999</v>
      </c>
      <c r="I44" s="79">
        <v>15209.246300000001</v>
      </c>
      <c r="J44" s="79"/>
    </row>
    <row r="45" spans="1:10">
      <c r="A45" s="78" t="s">
        <v>372</v>
      </c>
      <c r="B45" s="78"/>
      <c r="C45" s="78" t="s">
        <v>98</v>
      </c>
      <c r="D45" s="79">
        <v>74.054993539500003</v>
      </c>
      <c r="E45" s="80">
        <v>3.822257173591186E-3</v>
      </c>
      <c r="F45" s="78">
        <v>226</v>
      </c>
      <c r="G45" s="80">
        <v>0.1206919599873988</v>
      </c>
      <c r="H45" s="79">
        <v>4.6749000000000001</v>
      </c>
      <c r="I45" s="79">
        <v>18.621600000000001</v>
      </c>
      <c r="J45" s="79"/>
    </row>
    <row r="46" spans="1:10">
      <c r="A46" s="78" t="s">
        <v>370</v>
      </c>
      <c r="B46" s="78"/>
      <c r="C46" s="78" t="s">
        <v>95</v>
      </c>
      <c r="D46" s="79">
        <v>71.440417907200001</v>
      </c>
      <c r="E46" s="80">
        <v>3.6873090763892748E-3</v>
      </c>
      <c r="F46" s="78">
        <v>66</v>
      </c>
      <c r="G46" s="80">
        <v>0.4868434991076403</v>
      </c>
      <c r="H46" s="79">
        <v>12.5952</v>
      </c>
      <c r="I46" s="79">
        <v>74.585499999999996</v>
      </c>
      <c r="J46" s="79"/>
    </row>
    <row r="47" spans="1:10">
      <c r="A47" s="78" t="s">
        <v>374</v>
      </c>
      <c r="B47" s="78"/>
      <c r="C47" s="78" t="s">
        <v>100</v>
      </c>
      <c r="D47" s="79">
        <v>69.694473246000001</v>
      </c>
      <c r="E47" s="80">
        <v>3.5971942956431881E-3</v>
      </c>
      <c r="F47" s="78">
        <v>95</v>
      </c>
      <c r="G47" s="80">
        <v>9.2233076056450897E-2</v>
      </c>
      <c r="H47" s="79">
        <v>2.5680000000000001</v>
      </c>
      <c r="I47" s="79">
        <v>13.3218</v>
      </c>
      <c r="J47" s="79"/>
    </row>
    <row r="48" spans="1:10">
      <c r="A48" s="78" t="s">
        <v>453</v>
      </c>
      <c r="B48" s="78"/>
      <c r="C48" s="78" t="s">
        <v>419</v>
      </c>
      <c r="D48" s="79">
        <v>69.148301973700001</v>
      </c>
      <c r="E48" s="80">
        <v>3.569004338912659E-3</v>
      </c>
      <c r="F48" s="78">
        <v>206</v>
      </c>
      <c r="G48" s="80">
        <v>5.0028098021920119E-2</v>
      </c>
      <c r="H48" s="79">
        <v>1.2483</v>
      </c>
      <c r="I48" s="79">
        <v>12.767799999999999</v>
      </c>
      <c r="J48" s="79"/>
    </row>
    <row r="49" spans="1:10">
      <c r="A49" s="78" t="s">
        <v>392</v>
      </c>
      <c r="B49" s="78"/>
      <c r="C49" s="78" t="s">
        <v>97</v>
      </c>
      <c r="D49" s="79">
        <v>68.927761828800001</v>
      </c>
      <c r="E49" s="80">
        <v>3.557621431283894E-3</v>
      </c>
      <c r="F49" s="78">
        <v>176</v>
      </c>
      <c r="G49" s="80">
        <v>8.3907792237109258E-2</v>
      </c>
      <c r="H49" s="79">
        <v>1.8125</v>
      </c>
      <c r="I49" s="79">
        <v>17.107199999999999</v>
      </c>
      <c r="J49" s="79"/>
    </row>
    <row r="50" spans="1:10">
      <c r="A50" s="78" t="s">
        <v>376</v>
      </c>
      <c r="B50" s="78"/>
      <c r="C50" s="78" t="s">
        <v>95</v>
      </c>
      <c r="D50" s="79">
        <v>68.65560558</v>
      </c>
      <c r="E50" s="80">
        <v>3.5435744221006642E-3</v>
      </c>
      <c r="F50" s="78">
        <v>90</v>
      </c>
      <c r="G50" s="80">
        <v>0.27344286034684617</v>
      </c>
      <c r="H50" s="79">
        <v>17.561900000000001</v>
      </c>
      <c r="I50" s="79"/>
      <c r="J50" s="79"/>
    </row>
    <row r="51" spans="1:10">
      <c r="A51" s="78" t="s">
        <v>386</v>
      </c>
      <c r="B51" s="78"/>
      <c r="C51" s="78" t="s">
        <v>92</v>
      </c>
      <c r="D51" s="79">
        <v>68.552684655200011</v>
      </c>
      <c r="E51" s="80">
        <v>3.5382622854799291E-3</v>
      </c>
      <c r="F51" s="78">
        <v>122</v>
      </c>
      <c r="G51" s="80">
        <v>4.5634506142809818E-2</v>
      </c>
      <c r="H51" s="79">
        <v>10.3361</v>
      </c>
      <c r="I51" s="79">
        <v>78.857699999999994</v>
      </c>
      <c r="J51" s="79"/>
    </row>
    <row r="52" spans="1:10">
      <c r="A52" s="78" t="s">
        <v>417</v>
      </c>
      <c r="B52" s="78"/>
      <c r="C52" s="78" t="s">
        <v>419</v>
      </c>
      <c r="D52" s="79">
        <v>66.375534000000002</v>
      </c>
      <c r="E52" s="80">
        <v>3.425891339077938E-3</v>
      </c>
      <c r="F52" s="78">
        <v>273</v>
      </c>
      <c r="G52" s="80">
        <v>7.1186625108669327E-2</v>
      </c>
      <c r="H52" s="79">
        <v>2.0344000000000002</v>
      </c>
      <c r="I52" s="79">
        <v>13.6608</v>
      </c>
      <c r="J52" s="79"/>
    </row>
    <row r="53" spans="1:10">
      <c r="A53" s="78" t="s">
        <v>390</v>
      </c>
      <c r="B53" s="78"/>
      <c r="C53" s="78" t="s">
        <v>99</v>
      </c>
      <c r="D53" s="79">
        <v>66.2993326</v>
      </c>
      <c r="E53" s="80">
        <v>3.4219582977816432E-3</v>
      </c>
      <c r="F53" s="78">
        <v>190</v>
      </c>
      <c r="G53" s="80">
        <v>2.5642821162332151E-2</v>
      </c>
      <c r="H53" s="79">
        <v>3.6856</v>
      </c>
      <c r="I53" s="79">
        <v>31.026499999999999</v>
      </c>
      <c r="J53" s="79"/>
    </row>
    <row r="54" spans="1:10">
      <c r="A54" s="78" t="s">
        <v>396</v>
      </c>
      <c r="B54" s="78"/>
      <c r="C54" s="78" t="s">
        <v>398</v>
      </c>
      <c r="D54" s="79">
        <v>65.211412633000009</v>
      </c>
      <c r="E54" s="80">
        <v>3.3658066502098849E-3</v>
      </c>
      <c r="F54" s="78">
        <v>132</v>
      </c>
      <c r="G54" s="80">
        <v>0.10228839471392159</v>
      </c>
      <c r="H54" s="79">
        <v>5.1520999999999999</v>
      </c>
      <c r="I54" s="79">
        <v>22.100200000000001</v>
      </c>
      <c r="J54" s="79"/>
    </row>
    <row r="55" spans="1:10">
      <c r="A55" s="78" t="s">
        <v>402</v>
      </c>
      <c r="B55" s="78"/>
      <c r="C55" s="78" t="s">
        <v>404</v>
      </c>
      <c r="D55" s="79">
        <v>65.000488109200006</v>
      </c>
      <c r="E55" s="80">
        <v>3.3549200410070792E-3</v>
      </c>
      <c r="F55" s="78">
        <v>154</v>
      </c>
      <c r="G55" s="80">
        <v>0.15513339836935969</v>
      </c>
      <c r="H55" s="79">
        <v>3.2397999999999998</v>
      </c>
      <c r="I55" s="79">
        <v>18.4559</v>
      </c>
      <c r="J55" s="79"/>
    </row>
    <row r="56" spans="1:10">
      <c r="A56" s="78" t="s">
        <v>384</v>
      </c>
      <c r="B56" s="78"/>
      <c r="C56" s="78" t="s">
        <v>92</v>
      </c>
      <c r="D56" s="79">
        <v>64.469990597999995</v>
      </c>
      <c r="E56" s="80">
        <v>3.3275390661282561E-3</v>
      </c>
      <c r="F56" s="78">
        <v>47</v>
      </c>
      <c r="G56" s="80">
        <v>0.23942908036984159</v>
      </c>
      <c r="H56" s="79">
        <v>6.5134999999999996</v>
      </c>
      <c r="I56" s="79">
        <v>56.551099999999998</v>
      </c>
      <c r="J56" s="79"/>
    </row>
    <row r="57" spans="1:10">
      <c r="A57" s="78" t="s">
        <v>420</v>
      </c>
      <c r="B57" s="78"/>
      <c r="C57" s="78" t="s">
        <v>94</v>
      </c>
      <c r="D57" s="79">
        <v>63.64378103</v>
      </c>
      <c r="E57" s="80">
        <v>3.2848952780831831E-3</v>
      </c>
      <c r="F57" s="78">
        <v>266</v>
      </c>
      <c r="G57" s="80">
        <v>4.9653551481711307E-2</v>
      </c>
      <c r="H57" s="79">
        <v>3.8879999999999999</v>
      </c>
      <c r="I57" s="79">
        <v>16.7774</v>
      </c>
      <c r="J57" s="79"/>
    </row>
    <row r="58" spans="1:10">
      <c r="A58" s="78" t="s">
        <v>407</v>
      </c>
      <c r="B58" s="78"/>
      <c r="C58" s="78" t="s">
        <v>92</v>
      </c>
      <c r="D58" s="79">
        <v>62.620767747999999</v>
      </c>
      <c r="E58" s="80">
        <v>3.2320937090206201E-3</v>
      </c>
      <c r="F58" s="78">
        <v>167</v>
      </c>
      <c r="G58" s="80">
        <v>0.17177438788229921</v>
      </c>
      <c r="H58" s="79">
        <v>8.6847999999999992</v>
      </c>
      <c r="I58" s="79">
        <v>42.747199999999999</v>
      </c>
      <c r="J58" s="79"/>
    </row>
    <row r="59" spans="1:10">
      <c r="A59" s="78" t="s">
        <v>413</v>
      </c>
      <c r="B59" s="78"/>
      <c r="C59" s="78" t="s">
        <v>98</v>
      </c>
      <c r="D59" s="79">
        <v>61.028913491399997</v>
      </c>
      <c r="E59" s="80">
        <v>3.1499321144975488E-3</v>
      </c>
      <c r="F59" s="78">
        <v>149</v>
      </c>
      <c r="G59" s="80">
        <v>8.7026280853415489E-2</v>
      </c>
      <c r="H59" s="79">
        <v>3.4422000000000001</v>
      </c>
      <c r="I59" s="79">
        <v>17.9892</v>
      </c>
      <c r="J59" s="79"/>
    </row>
    <row r="60" spans="1:10">
      <c r="A60" s="78" t="s">
        <v>436</v>
      </c>
      <c r="B60" s="78"/>
      <c r="C60" s="78" t="s">
        <v>438</v>
      </c>
      <c r="D60" s="79">
        <v>60.111907676999998</v>
      </c>
      <c r="E60" s="80">
        <v>3.1026019901562959E-3</v>
      </c>
      <c r="F60" s="78">
        <v>119</v>
      </c>
      <c r="G60" s="80">
        <v>9.5664643304300703E-2</v>
      </c>
      <c r="H60" s="79">
        <v>3.0367999999999999</v>
      </c>
      <c r="I60" s="79">
        <v>194.0189</v>
      </c>
      <c r="J60" s="79"/>
    </row>
    <row r="61" spans="1:10">
      <c r="A61" s="78" t="s">
        <v>405</v>
      </c>
      <c r="B61" s="78"/>
      <c r="C61" s="78" t="s">
        <v>94</v>
      </c>
      <c r="D61" s="79">
        <v>60.000582999999999</v>
      </c>
      <c r="E61" s="80">
        <v>3.0968561042285089E-3</v>
      </c>
      <c r="F61" s="78">
        <v>150</v>
      </c>
      <c r="G61" s="80">
        <v>9.7752941063932369E-2</v>
      </c>
      <c r="H61" s="79">
        <v>6.4095000000000004</v>
      </c>
      <c r="I61" s="79">
        <v>41.301699999999997</v>
      </c>
      <c r="J61" s="79"/>
    </row>
    <row r="62" spans="1:10">
      <c r="A62" s="78" t="s">
        <v>399</v>
      </c>
      <c r="B62" s="78"/>
      <c r="C62" s="78" t="s">
        <v>401</v>
      </c>
      <c r="D62" s="79">
        <v>59.642882518</v>
      </c>
      <c r="E62" s="80">
        <v>3.0783938349341058E-3</v>
      </c>
      <c r="F62" s="78">
        <v>117</v>
      </c>
      <c r="G62" s="80">
        <v>0.16323153629969259</v>
      </c>
      <c r="H62" s="79">
        <v>3.0766</v>
      </c>
      <c r="I62" s="79">
        <v>19.346</v>
      </c>
      <c r="J62" s="79"/>
    </row>
    <row r="63" spans="1:10">
      <c r="A63" s="78" t="s">
        <v>411</v>
      </c>
      <c r="B63" s="78"/>
      <c r="C63" s="78" t="s">
        <v>95</v>
      </c>
      <c r="D63" s="79">
        <v>59.383382620399999</v>
      </c>
      <c r="E63" s="80">
        <v>3.0650000677113899E-3</v>
      </c>
      <c r="F63" s="78">
        <v>157</v>
      </c>
      <c r="G63" s="80">
        <v>0.28275781505720488</v>
      </c>
      <c r="H63" s="79">
        <v>16.7685</v>
      </c>
      <c r="I63" s="79">
        <v>50.994300000000003</v>
      </c>
      <c r="J63" s="79"/>
    </row>
    <row r="64" spans="1:10">
      <c r="A64" s="78" t="s">
        <v>409</v>
      </c>
      <c r="B64" s="78"/>
      <c r="C64" s="78" t="s">
        <v>86</v>
      </c>
      <c r="D64" s="79">
        <v>58.938056537999998</v>
      </c>
      <c r="E64" s="80">
        <v>3.0420151111043422E-3</v>
      </c>
      <c r="F64" s="78">
        <v>109</v>
      </c>
      <c r="G64" s="80">
        <v>0.1763036541039695</v>
      </c>
      <c r="H64" s="79">
        <v>33.511400000000002</v>
      </c>
      <c r="I64" s="79">
        <v>186.7321</v>
      </c>
      <c r="J64" s="79"/>
    </row>
    <row r="65" spans="1:10">
      <c r="A65" s="78" t="s">
        <v>424</v>
      </c>
      <c r="B65" s="78"/>
      <c r="C65" s="78" t="s">
        <v>99</v>
      </c>
      <c r="D65" s="79">
        <v>57.042378979200002</v>
      </c>
      <c r="E65" s="80">
        <v>2.944172051485758E-3</v>
      </c>
      <c r="F65" s="78">
        <v>66</v>
      </c>
      <c r="G65" s="80">
        <v>0.37218493140318959</v>
      </c>
      <c r="H65" s="79">
        <v>24.167300000000001</v>
      </c>
      <c r="I65" s="79">
        <v>272.98129999999998</v>
      </c>
      <c r="J65" s="79"/>
    </row>
    <row r="66" spans="1:10">
      <c r="A66" s="78" t="s">
        <v>426</v>
      </c>
      <c r="B66" s="78"/>
      <c r="C66" s="78" t="s">
        <v>97</v>
      </c>
      <c r="D66" s="79">
        <v>56.517460569599997</v>
      </c>
      <c r="E66" s="80">
        <v>2.9170790350563731E-3</v>
      </c>
      <c r="F66" s="78">
        <v>134</v>
      </c>
      <c r="G66" s="80">
        <v>0.118115281805419</v>
      </c>
      <c r="H66" s="79">
        <v>7.3604000000000003</v>
      </c>
      <c r="I66" s="79">
        <v>109.1157</v>
      </c>
      <c r="J66" s="79"/>
    </row>
    <row r="67" spans="1:10">
      <c r="A67" s="78" t="s">
        <v>415</v>
      </c>
      <c r="B67" s="78"/>
      <c r="C67" s="78" t="s">
        <v>95</v>
      </c>
      <c r="D67" s="79">
        <v>56.2442061096</v>
      </c>
      <c r="E67" s="80">
        <v>2.9029753430562699E-3</v>
      </c>
      <c r="F67" s="78">
        <v>184</v>
      </c>
      <c r="G67" s="80">
        <v>0.23510419042235611</v>
      </c>
      <c r="H67" s="79">
        <v>1.6980999999999999</v>
      </c>
      <c r="I67" s="79">
        <v>46.390799999999999</v>
      </c>
      <c r="J67" s="79"/>
    </row>
    <row r="68" spans="1:10">
      <c r="A68" s="78" t="s">
        <v>428</v>
      </c>
      <c r="B68" s="78"/>
      <c r="C68" s="78" t="s">
        <v>98</v>
      </c>
      <c r="D68" s="79">
        <v>56.101198247500001</v>
      </c>
      <c r="E68" s="80">
        <v>2.895594168598397E-3</v>
      </c>
      <c r="F68" s="78">
        <v>154</v>
      </c>
      <c r="G68" s="80">
        <v>8.5168878130989514E-2</v>
      </c>
      <c r="H68" s="79">
        <v>4.3282999999999996</v>
      </c>
      <c r="I68" s="79">
        <v>26.852599999999999</v>
      </c>
      <c r="J68" s="79"/>
    </row>
    <row r="69" spans="1:10">
      <c r="A69" s="78" t="s">
        <v>461</v>
      </c>
      <c r="B69" s="78"/>
      <c r="C69" s="78" t="s">
        <v>310</v>
      </c>
      <c r="D69" s="79">
        <v>55.521502855000001</v>
      </c>
      <c r="E69" s="80">
        <v>2.8656739057426718E-3</v>
      </c>
      <c r="F69" s="78">
        <v>172</v>
      </c>
      <c r="G69" s="80">
        <v>7.1822814483304021E-2</v>
      </c>
      <c r="H69" s="79">
        <v>1.5266</v>
      </c>
      <c r="I69" s="79">
        <v>10.2104</v>
      </c>
      <c r="J69" s="79"/>
    </row>
    <row r="70" spans="1:10">
      <c r="A70" s="78" t="s">
        <v>445</v>
      </c>
      <c r="B70" s="78"/>
      <c r="C70" s="78" t="s">
        <v>92</v>
      </c>
      <c r="D70" s="79">
        <v>52.550490168000003</v>
      </c>
      <c r="E70" s="80">
        <v>2.712328749488502E-3</v>
      </c>
      <c r="F70" s="78">
        <v>193</v>
      </c>
      <c r="G70" s="80">
        <v>3.10480182228474E-2</v>
      </c>
      <c r="H70" s="79">
        <v>7.0248999999999997</v>
      </c>
      <c r="I70" s="79">
        <v>208.57300000000001</v>
      </c>
      <c r="J70" s="79"/>
    </row>
    <row r="71" spans="1:10">
      <c r="A71" s="78" t="s">
        <v>430</v>
      </c>
      <c r="B71" s="78"/>
      <c r="C71" s="78" t="s">
        <v>98</v>
      </c>
      <c r="D71" s="79">
        <v>52.323384870399998</v>
      </c>
      <c r="E71" s="80">
        <v>2.700606989598682E-3</v>
      </c>
      <c r="F71" s="78">
        <v>173</v>
      </c>
      <c r="G71" s="80">
        <v>0.1076308482470436</v>
      </c>
      <c r="H71" s="79">
        <v>4.4737</v>
      </c>
      <c r="I71" s="79">
        <v>18.0397</v>
      </c>
      <c r="J71" s="79"/>
    </row>
    <row r="72" spans="1:10">
      <c r="A72" s="78" t="s">
        <v>422</v>
      </c>
      <c r="B72" s="78"/>
      <c r="C72" s="78" t="s">
        <v>95</v>
      </c>
      <c r="D72" s="79">
        <v>51.968369529399993</v>
      </c>
      <c r="E72" s="80">
        <v>2.6822833105459199E-3</v>
      </c>
      <c r="F72" s="78">
        <v>89</v>
      </c>
      <c r="G72" s="80">
        <v>0.1386528593594257</v>
      </c>
      <c r="H72" s="79">
        <v>2.3243999999999998</v>
      </c>
      <c r="I72" s="79">
        <v>35.148400000000002</v>
      </c>
      <c r="J72" s="79"/>
    </row>
    <row r="73" spans="1:10">
      <c r="A73" s="78" t="s">
        <v>477</v>
      </c>
      <c r="B73" s="78"/>
      <c r="C73" s="78" t="s">
        <v>333</v>
      </c>
      <c r="D73" s="79">
        <v>50.988769451899998</v>
      </c>
      <c r="E73" s="80">
        <v>2.63172246050037E-3</v>
      </c>
      <c r="F73" s="78">
        <v>281</v>
      </c>
      <c r="G73" s="80">
        <v>4.5329548805036077E-2</v>
      </c>
      <c r="H73" s="79">
        <v>0.98880000000000001</v>
      </c>
      <c r="I73" s="79">
        <v>5.8612000000000002</v>
      </c>
      <c r="J73" s="79"/>
    </row>
    <row r="74" spans="1:10">
      <c r="A74" s="78" t="s">
        <v>432</v>
      </c>
      <c r="B74" s="78"/>
      <c r="C74" s="78" t="s">
        <v>94</v>
      </c>
      <c r="D74" s="79">
        <v>47.731465665000002</v>
      </c>
      <c r="E74" s="80">
        <v>2.4636007421532679E-3</v>
      </c>
      <c r="F74" s="78">
        <v>116</v>
      </c>
      <c r="G74" s="80">
        <v>0.15881247535922241</v>
      </c>
      <c r="H74" s="79">
        <v>6.0004</v>
      </c>
      <c r="I74" s="79">
        <v>54.1389</v>
      </c>
      <c r="J74" s="79"/>
    </row>
    <row r="75" spans="1:10">
      <c r="A75" s="78" t="s">
        <v>441</v>
      </c>
      <c r="B75" s="78"/>
      <c r="C75" s="78" t="s">
        <v>89</v>
      </c>
      <c r="D75" s="79">
        <v>47.578034866599999</v>
      </c>
      <c r="E75" s="80">
        <v>2.455681600690898E-3</v>
      </c>
      <c r="F75" s="78">
        <v>109</v>
      </c>
      <c r="G75" s="80">
        <v>5.5294466345699768E-2</v>
      </c>
      <c r="H75" s="79">
        <v>2.9117000000000002</v>
      </c>
      <c r="I75" s="79">
        <v>31.234999999999999</v>
      </c>
      <c r="J75" s="79"/>
    </row>
    <row r="76" spans="1:10">
      <c r="A76" s="78" t="s">
        <v>434</v>
      </c>
      <c r="B76" s="78"/>
      <c r="C76" s="78" t="s">
        <v>97</v>
      </c>
      <c r="D76" s="79">
        <v>45.914647971500003</v>
      </c>
      <c r="E76" s="80">
        <v>2.3698279372392581E-3</v>
      </c>
      <c r="F76" s="78">
        <v>84</v>
      </c>
      <c r="G76" s="80">
        <v>9.5085781162162E-2</v>
      </c>
      <c r="H76" s="79">
        <v>29.63</v>
      </c>
      <c r="I76" s="79">
        <v>212.55850000000001</v>
      </c>
      <c r="J76" s="79"/>
    </row>
    <row r="77" spans="1:10">
      <c r="A77" s="78" t="s">
        <v>447</v>
      </c>
      <c r="B77" s="78"/>
      <c r="C77" s="78" t="s">
        <v>98</v>
      </c>
      <c r="D77" s="79">
        <v>45.58940724</v>
      </c>
      <c r="E77" s="80">
        <v>2.3530410379404708E-3</v>
      </c>
      <c r="F77" s="78">
        <v>165</v>
      </c>
      <c r="G77" s="80">
        <v>7.3245200643030473E-2</v>
      </c>
      <c r="H77" s="79">
        <v>2.9921000000000002</v>
      </c>
      <c r="I77" s="79">
        <v>12.289400000000001</v>
      </c>
      <c r="J77" s="79"/>
    </row>
    <row r="78" spans="1:10">
      <c r="A78" s="78" t="s">
        <v>439</v>
      </c>
      <c r="B78" s="78"/>
      <c r="C78" s="78" t="s">
        <v>440</v>
      </c>
      <c r="D78" s="79">
        <v>45.338310533999987</v>
      </c>
      <c r="E78" s="80">
        <v>2.3400809910901301E-3</v>
      </c>
      <c r="F78" s="78">
        <v>76</v>
      </c>
      <c r="G78" s="80">
        <v>1.8610451297359161</v>
      </c>
      <c r="H78" s="79">
        <v>3.8731</v>
      </c>
      <c r="I78" s="79">
        <v>19.048500000000001</v>
      </c>
      <c r="J78" s="79"/>
    </row>
    <row r="79" spans="1:10">
      <c r="A79" s="78" t="s">
        <v>977</v>
      </c>
      <c r="B79" s="78"/>
      <c r="C79" s="78" t="s">
        <v>645</v>
      </c>
      <c r="D79" s="79">
        <v>44.380155906499994</v>
      </c>
      <c r="E79" s="80">
        <v>2.2906270215017322E-3</v>
      </c>
      <c r="F79" s="78">
        <v>210</v>
      </c>
      <c r="G79" s="80">
        <v>3.5996148094910863E-2</v>
      </c>
      <c r="H79" s="79">
        <v>1.9478</v>
      </c>
      <c r="I79" s="79">
        <v>18.918900000000001</v>
      </c>
      <c r="J79" s="79"/>
    </row>
    <row r="80" spans="1:10">
      <c r="A80" s="78" t="s">
        <v>473</v>
      </c>
      <c r="B80" s="78"/>
      <c r="C80" s="78" t="s">
        <v>94</v>
      </c>
      <c r="D80" s="79">
        <v>44.172627427999998</v>
      </c>
      <c r="E80" s="80">
        <v>2.2799156949893889E-3</v>
      </c>
      <c r="F80" s="78">
        <v>104</v>
      </c>
      <c r="G80" s="80">
        <v>0.124432865846344</v>
      </c>
      <c r="H80" s="79">
        <v>4.0391000000000004</v>
      </c>
      <c r="I80" s="79">
        <v>30.2867</v>
      </c>
      <c r="J80" s="79"/>
    </row>
    <row r="81" spans="1:10">
      <c r="A81" s="78" t="s">
        <v>978</v>
      </c>
      <c r="B81" s="78"/>
      <c r="C81" s="78" t="s">
        <v>92</v>
      </c>
      <c r="D81" s="79">
        <v>44.084090206499987</v>
      </c>
      <c r="E81" s="80">
        <v>2.2753459554777952E-3</v>
      </c>
      <c r="F81" s="78">
        <v>65</v>
      </c>
      <c r="G81" s="80">
        <v>0.19549929524915019</v>
      </c>
      <c r="H81" s="79">
        <v>42.202399999999997</v>
      </c>
      <c r="I81" s="79">
        <v>596.49300000000005</v>
      </c>
      <c r="J81" s="79"/>
    </row>
    <row r="82" spans="1:10">
      <c r="A82" s="78" t="s">
        <v>469</v>
      </c>
      <c r="B82" s="78"/>
      <c r="C82" s="78" t="s">
        <v>98</v>
      </c>
      <c r="D82" s="79">
        <v>43.801229751000001</v>
      </c>
      <c r="E82" s="80">
        <v>2.2607464618652081E-3</v>
      </c>
      <c r="F82" s="78">
        <v>139</v>
      </c>
      <c r="G82" s="80">
        <v>9.6351722860653632E-2</v>
      </c>
      <c r="H82" s="79">
        <v>3.9588999999999999</v>
      </c>
      <c r="I82" s="79">
        <v>59.088500000000003</v>
      </c>
      <c r="J82" s="79"/>
    </row>
    <row r="83" spans="1:10">
      <c r="A83" s="78" t="s">
        <v>443</v>
      </c>
      <c r="B83" s="78"/>
      <c r="C83" s="78" t="s">
        <v>95</v>
      </c>
      <c r="D83" s="79">
        <v>43.604879533599998</v>
      </c>
      <c r="E83" s="80">
        <v>2.2506120875155152E-3</v>
      </c>
      <c r="F83" s="78">
        <v>91</v>
      </c>
      <c r="G83" s="80">
        <v>0.15903984037648261</v>
      </c>
      <c r="H83" s="79">
        <v>1.7421</v>
      </c>
      <c r="I83" s="79">
        <v>47.2331</v>
      </c>
      <c r="J83" s="79"/>
    </row>
    <row r="84" spans="1:10">
      <c r="A84" s="78" t="s">
        <v>459</v>
      </c>
      <c r="B84" s="78"/>
      <c r="C84" s="78" t="s">
        <v>92</v>
      </c>
      <c r="D84" s="79">
        <v>43.588084876400004</v>
      </c>
      <c r="E84" s="80">
        <v>2.249745251993797E-3</v>
      </c>
      <c r="F84" s="78">
        <v>87</v>
      </c>
      <c r="G84" s="80">
        <v>0.18021472717243969</v>
      </c>
      <c r="H84" s="79">
        <v>20.785299999999999</v>
      </c>
      <c r="I84" s="79">
        <v>825.15300000000002</v>
      </c>
      <c r="J84" s="79"/>
    </row>
    <row r="85" spans="1:10">
      <c r="A85" s="78" t="s">
        <v>455</v>
      </c>
      <c r="B85" s="78"/>
      <c r="C85" s="78" t="s">
        <v>99</v>
      </c>
      <c r="D85" s="79">
        <v>43.265196779999997</v>
      </c>
      <c r="E85" s="80">
        <v>2.2330797810546379E-3</v>
      </c>
      <c r="F85" s="78">
        <v>114</v>
      </c>
      <c r="G85" s="80">
        <v>5.3497993893261042E-2</v>
      </c>
      <c r="H85" s="79">
        <v>4.0056000000000003</v>
      </c>
      <c r="I85" s="79">
        <v>16.037199999999999</v>
      </c>
      <c r="J85" s="79"/>
    </row>
    <row r="86" spans="1:10">
      <c r="A86" s="78" t="s">
        <v>449</v>
      </c>
      <c r="B86" s="78"/>
      <c r="C86" s="78" t="s">
        <v>95</v>
      </c>
      <c r="D86" s="79">
        <v>42.895880404000003</v>
      </c>
      <c r="E86" s="80">
        <v>2.2140179717150999E-3</v>
      </c>
      <c r="F86" s="78">
        <v>83</v>
      </c>
      <c r="G86" s="80">
        <v>0.24651560772719641</v>
      </c>
      <c r="H86" s="79">
        <v>15.7723</v>
      </c>
      <c r="I86" s="79">
        <v>54.262300000000003</v>
      </c>
      <c r="J86" s="79"/>
    </row>
    <row r="87" spans="1:10">
      <c r="A87" s="78" t="s">
        <v>451</v>
      </c>
      <c r="B87" s="78"/>
      <c r="C87" s="78" t="s">
        <v>86</v>
      </c>
      <c r="D87" s="79">
        <v>42.383788159399998</v>
      </c>
      <c r="E87" s="80">
        <v>2.1875869619761182E-3</v>
      </c>
      <c r="F87" s="78">
        <v>76</v>
      </c>
      <c r="G87" s="80">
        <v>0.1385035100060252</v>
      </c>
      <c r="H87" s="79">
        <v>20.8447</v>
      </c>
      <c r="I87" s="79">
        <v>673.53750000000002</v>
      </c>
      <c r="J87" s="79"/>
    </row>
    <row r="88" spans="1:10">
      <c r="A88" s="78" t="s">
        <v>496</v>
      </c>
      <c r="B88" s="78"/>
      <c r="C88" s="78" t="s">
        <v>86</v>
      </c>
      <c r="D88" s="79">
        <v>42.332660762400003</v>
      </c>
      <c r="E88" s="80">
        <v>2.1849480844256652E-3</v>
      </c>
      <c r="F88" s="78">
        <v>105</v>
      </c>
      <c r="G88" s="80">
        <v>0.1078555693957193</v>
      </c>
      <c r="H88" s="79">
        <v>4.2625999999999999</v>
      </c>
      <c r="I88" s="79">
        <v>178.75309999999999</v>
      </c>
      <c r="J88" s="79"/>
    </row>
    <row r="89" spans="1:10">
      <c r="A89" s="78" t="s">
        <v>463</v>
      </c>
      <c r="B89" s="78"/>
      <c r="C89" s="78" t="s">
        <v>97</v>
      </c>
      <c r="D89" s="79">
        <v>42.029720724000001</v>
      </c>
      <c r="E89" s="80">
        <v>2.1693122079020281E-3</v>
      </c>
      <c r="F89" s="78">
        <v>74</v>
      </c>
      <c r="G89" s="80">
        <v>0.1788135105886306</v>
      </c>
      <c r="H89" s="79">
        <v>13.081</v>
      </c>
      <c r="I89" s="79">
        <v>627.00059999999996</v>
      </c>
      <c r="J89" s="79"/>
    </row>
    <row r="90" spans="1:10">
      <c r="A90" s="78" t="s">
        <v>467</v>
      </c>
      <c r="B90" s="78"/>
      <c r="C90" s="78" t="s">
        <v>98</v>
      </c>
      <c r="D90" s="79">
        <v>41.986767899999997</v>
      </c>
      <c r="E90" s="80">
        <v>2.1670952508568231E-3</v>
      </c>
      <c r="F90" s="78">
        <v>165</v>
      </c>
      <c r="G90" s="80">
        <v>9.0152418614133215E-2</v>
      </c>
      <c r="H90" s="79">
        <v>2.5781000000000001</v>
      </c>
      <c r="I90" s="79">
        <v>12.4108</v>
      </c>
      <c r="J90" s="79"/>
    </row>
    <row r="91" spans="1:10">
      <c r="A91" s="78" t="s">
        <v>457</v>
      </c>
      <c r="B91" s="78"/>
      <c r="C91" s="78" t="s">
        <v>99</v>
      </c>
      <c r="D91" s="79">
        <v>41.950539528999997</v>
      </c>
      <c r="E91" s="80">
        <v>2.1652253681612231E-3</v>
      </c>
      <c r="F91" s="78">
        <v>53</v>
      </c>
      <c r="G91" s="80">
        <v>0.13977508741989189</v>
      </c>
      <c r="H91" s="79">
        <v>5.8921000000000001</v>
      </c>
      <c r="I91" s="79">
        <v>54.185899999999997</v>
      </c>
      <c r="J91" s="79"/>
    </row>
    <row r="92" spans="1:10">
      <c r="A92" s="78" t="s">
        <v>475</v>
      </c>
      <c r="B92" s="78"/>
      <c r="C92" s="78" t="s">
        <v>92</v>
      </c>
      <c r="D92" s="79">
        <v>41.431508357600002</v>
      </c>
      <c r="E92" s="80">
        <v>2.1384362142719189E-3</v>
      </c>
      <c r="F92" s="78">
        <v>123</v>
      </c>
      <c r="G92" s="80">
        <v>5.37493856050884E-2</v>
      </c>
      <c r="H92" s="79">
        <v>17.271799999999999</v>
      </c>
      <c r="I92" s="79">
        <v>37.224600000000002</v>
      </c>
      <c r="J92" s="79"/>
    </row>
    <row r="93" spans="1:10">
      <c r="A93" s="78" t="s">
        <v>979</v>
      </c>
      <c r="B93" s="78"/>
      <c r="C93" s="78" t="s">
        <v>363</v>
      </c>
      <c r="D93" s="79">
        <v>40.413485287500002</v>
      </c>
      <c r="E93" s="80">
        <v>2.0858922088430949E-3</v>
      </c>
      <c r="F93" s="78">
        <v>65</v>
      </c>
      <c r="G93" s="80">
        <v>0.1003698398585547</v>
      </c>
      <c r="H93" s="79">
        <v>6.7941000000000003</v>
      </c>
      <c r="I93" s="79">
        <v>172.11369999999999</v>
      </c>
      <c r="J93" s="79"/>
    </row>
    <row r="94" spans="1:10">
      <c r="A94" s="78" t="s">
        <v>465</v>
      </c>
      <c r="B94" s="78"/>
      <c r="C94" s="78" t="s">
        <v>99</v>
      </c>
      <c r="D94" s="79">
        <v>39.970150296</v>
      </c>
      <c r="E94" s="80">
        <v>2.063010019937615E-3</v>
      </c>
      <c r="F94" s="78">
        <v>80</v>
      </c>
      <c r="G94" s="80">
        <v>0.17813486706672829</v>
      </c>
      <c r="H94" s="79">
        <v>4.9665999999999997</v>
      </c>
      <c r="I94" s="79">
        <v>21.719899999999999</v>
      </c>
      <c r="J94" s="79"/>
    </row>
    <row r="95" spans="1:10">
      <c r="A95" s="78" t="s">
        <v>980</v>
      </c>
      <c r="B95" s="78"/>
      <c r="C95" s="78" t="s">
        <v>95</v>
      </c>
      <c r="D95" s="79">
        <v>39.825372127500003</v>
      </c>
      <c r="E95" s="80">
        <v>2.0555374732978901E-3</v>
      </c>
      <c r="F95" s="78">
        <v>168</v>
      </c>
      <c r="G95" s="80">
        <v>7.860794597909386E-2</v>
      </c>
      <c r="H95" s="79">
        <v>2.7635999999999998</v>
      </c>
      <c r="I95" s="79">
        <v>14.466100000000001</v>
      </c>
      <c r="J95" s="79"/>
    </row>
    <row r="96" spans="1:10">
      <c r="A96" s="78" t="s">
        <v>493</v>
      </c>
      <c r="B96" s="78"/>
      <c r="C96" s="78" t="s">
        <v>495</v>
      </c>
      <c r="D96" s="79">
        <v>38.988431121600001</v>
      </c>
      <c r="E96" s="80">
        <v>2.0123397953186509E-3</v>
      </c>
      <c r="F96" s="78">
        <v>104</v>
      </c>
      <c r="G96" s="80">
        <v>6.0753494192478399E-2</v>
      </c>
      <c r="H96" s="79">
        <v>2.0310000000000001</v>
      </c>
      <c r="I96" s="79">
        <v>29.451699999999999</v>
      </c>
      <c r="J96" s="79"/>
    </row>
    <row r="97" spans="1:10">
      <c r="A97" s="78" t="s">
        <v>483</v>
      </c>
      <c r="B97" s="78"/>
      <c r="C97" s="78" t="s">
        <v>92</v>
      </c>
      <c r="D97" s="79">
        <v>38.766379739999998</v>
      </c>
      <c r="E97" s="80">
        <v>2.0008788870711368E-3</v>
      </c>
      <c r="F97" s="78">
        <v>81</v>
      </c>
      <c r="G97" s="80">
        <v>0.1709313934040057</v>
      </c>
      <c r="H97" s="79">
        <v>4.0759999999999996</v>
      </c>
      <c r="I97" s="79">
        <v>48.689599999999999</v>
      </c>
      <c r="J97" s="79"/>
    </row>
    <row r="98" spans="1:10">
      <c r="A98" s="78" t="s">
        <v>498</v>
      </c>
      <c r="B98" s="78"/>
      <c r="C98" s="78" t="s">
        <v>97</v>
      </c>
      <c r="D98" s="79">
        <v>38.569847789999997</v>
      </c>
      <c r="E98" s="80">
        <v>1.9907351328173921E-3</v>
      </c>
      <c r="F98" s="78">
        <v>123</v>
      </c>
      <c r="G98" s="80">
        <v>0.1234104880903077</v>
      </c>
      <c r="H98" s="79">
        <v>4.1718999999999999</v>
      </c>
      <c r="I98" s="79">
        <v>31.034600000000001</v>
      </c>
      <c r="J98" s="79"/>
    </row>
    <row r="99" spans="1:10">
      <c r="A99" s="78" t="s">
        <v>471</v>
      </c>
      <c r="B99" s="78"/>
      <c r="C99" s="78" t="s">
        <v>92</v>
      </c>
      <c r="D99" s="79">
        <v>38.555307904999999</v>
      </c>
      <c r="E99" s="80">
        <v>1.989984674582394E-3</v>
      </c>
      <c r="F99" s="78">
        <v>152</v>
      </c>
      <c r="G99" s="80">
        <v>5.9308302980429238E-2</v>
      </c>
      <c r="H99" s="79">
        <v>14.6348</v>
      </c>
      <c r="I99" s="79">
        <v>66.787000000000006</v>
      </c>
      <c r="J99" s="79"/>
    </row>
    <row r="100" spans="1:10">
      <c r="A100" s="78" t="s">
        <v>491</v>
      </c>
      <c r="B100" s="78"/>
      <c r="C100" s="78" t="s">
        <v>98</v>
      </c>
      <c r="D100" s="79">
        <v>38.515024174899999</v>
      </c>
      <c r="E100" s="80">
        <v>1.9879054795275521E-3</v>
      </c>
      <c r="F100" s="78">
        <v>149</v>
      </c>
      <c r="G100" s="80">
        <v>4.3823961624587897E-2</v>
      </c>
      <c r="H100" s="79">
        <v>2.2534000000000001</v>
      </c>
      <c r="I100" s="79">
        <v>15.183</v>
      </c>
      <c r="J100" s="79"/>
    </row>
    <row r="101" spans="1:10">
      <c r="A101" s="78" t="s">
        <v>479</v>
      </c>
      <c r="B101" s="78"/>
      <c r="C101" s="78" t="s">
        <v>97</v>
      </c>
      <c r="D101" s="79">
        <v>38.018554551299999</v>
      </c>
      <c r="E101" s="80">
        <v>1.962280812107075E-3</v>
      </c>
      <c r="F101" s="78">
        <v>101</v>
      </c>
      <c r="G101" s="80">
        <v>0.13839207250530811</v>
      </c>
      <c r="H101" s="79">
        <v>9.7141000000000002</v>
      </c>
      <c r="I101" s="79">
        <v>127.7663</v>
      </c>
      <c r="J101" s="79"/>
    </row>
  </sheetData>
  <autoFilter ref="A1:J101" xr:uid="{00000000-0009-0000-0000-00001A000000}"/>
  <phoneticPr fontId="4" type="noConversion"/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101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4"/>
  <cols>
    <col min="1" max="1" width="11" customWidth="1"/>
    <col min="2" max="2" width="8" customWidth="1"/>
    <col min="3" max="3" width="10" customWidth="1"/>
    <col min="4" max="4" width="20" customWidth="1"/>
    <col min="5" max="5" width="23" customWidth="1"/>
    <col min="6" max="6" width="8" customWidth="1"/>
    <col min="7" max="7" width="22" customWidth="1"/>
    <col min="8" max="8" width="9" customWidth="1"/>
    <col min="9" max="9" width="11" customWidth="1"/>
    <col min="10" max="10" width="20" customWidth="1"/>
  </cols>
  <sheetData>
    <row r="1" spans="1:10" ht="25" customHeight="1">
      <c r="A1" s="77" t="s">
        <v>281</v>
      </c>
      <c r="B1" s="77" t="s">
        <v>282</v>
      </c>
      <c r="C1" s="77" t="s">
        <v>283</v>
      </c>
      <c r="D1" s="77" t="s">
        <v>218</v>
      </c>
      <c r="E1" s="77" t="s">
        <v>284</v>
      </c>
      <c r="F1" s="77" t="s">
        <v>285</v>
      </c>
      <c r="G1" s="77" t="s">
        <v>286</v>
      </c>
      <c r="H1" s="77" t="s">
        <v>287</v>
      </c>
      <c r="I1" s="77" t="s">
        <v>288</v>
      </c>
      <c r="J1" s="77" t="s">
        <v>289</v>
      </c>
    </row>
    <row r="2" spans="1:10">
      <c r="A2" s="78" t="s">
        <v>296</v>
      </c>
      <c r="B2" s="78"/>
      <c r="C2" s="78" t="s">
        <v>100</v>
      </c>
      <c r="D2" s="79">
        <v>1418.1897506400001</v>
      </c>
      <c r="E2" s="80">
        <v>5.8774412226786019E-2</v>
      </c>
      <c r="F2" s="78">
        <v>1544</v>
      </c>
      <c r="G2" s="80">
        <v>0.12903340039178091</v>
      </c>
      <c r="H2" s="79">
        <v>22.009599999999999</v>
      </c>
      <c r="I2" s="79">
        <v>73.294399999999996</v>
      </c>
      <c r="J2" s="79">
        <v>92.715529027689257</v>
      </c>
    </row>
    <row r="3" spans="1:10">
      <c r="A3" s="78" t="s">
        <v>346</v>
      </c>
      <c r="B3" s="78"/>
      <c r="C3" s="78" t="s">
        <v>100</v>
      </c>
      <c r="D3" s="79">
        <v>1082.8749429224999</v>
      </c>
      <c r="E3" s="80">
        <v>4.4877872130060573E-2</v>
      </c>
      <c r="F3" s="78">
        <v>1201</v>
      </c>
      <c r="G3" s="80">
        <v>0.22251969123586579</v>
      </c>
      <c r="H3" s="79">
        <v>16.564</v>
      </c>
      <c r="I3" s="79">
        <v>68.543999999999997</v>
      </c>
      <c r="J3" s="79">
        <v>84.829002616362459</v>
      </c>
    </row>
    <row r="4" spans="1:10">
      <c r="A4" s="78" t="s">
        <v>308</v>
      </c>
      <c r="B4" s="78"/>
      <c r="C4" s="78" t="s">
        <v>310</v>
      </c>
      <c r="D4" s="79">
        <v>668.0902388989</v>
      </c>
      <c r="E4" s="80">
        <v>2.7687840141289759E-2</v>
      </c>
      <c r="F4" s="78">
        <v>950</v>
      </c>
      <c r="G4" s="80">
        <v>0.1443168860230731</v>
      </c>
      <c r="H4" s="79">
        <v>6.6797000000000004</v>
      </c>
      <c r="I4" s="79">
        <v>30.264500000000002</v>
      </c>
      <c r="J4" s="79">
        <v>100.4395038611503</v>
      </c>
    </row>
    <row r="5" spans="1:10">
      <c r="A5" s="78" t="s">
        <v>331</v>
      </c>
      <c r="B5" s="78"/>
      <c r="C5" s="78" t="s">
        <v>333</v>
      </c>
      <c r="D5" s="79">
        <v>633.47821294940002</v>
      </c>
      <c r="E5" s="80">
        <v>2.6253404812560239E-2</v>
      </c>
      <c r="F5" s="78">
        <v>1137</v>
      </c>
      <c r="G5" s="80">
        <v>7.3790003265383819E-2</v>
      </c>
      <c r="H5" s="79">
        <v>1.8997999999999999</v>
      </c>
      <c r="I5" s="79">
        <v>10.123799999999999</v>
      </c>
      <c r="J5" s="79">
        <v>40.698943406630093</v>
      </c>
    </row>
    <row r="6" spans="1:10">
      <c r="A6" s="78" t="s">
        <v>292</v>
      </c>
      <c r="B6" s="78"/>
      <c r="C6" s="78" t="s">
        <v>89</v>
      </c>
      <c r="D6" s="79">
        <v>575.80068166239994</v>
      </c>
      <c r="E6" s="80">
        <v>2.3863059657015521E-2</v>
      </c>
      <c r="F6" s="78">
        <v>828</v>
      </c>
      <c r="G6" s="80">
        <v>0.13676481215097561</v>
      </c>
      <c r="H6" s="79">
        <v>15.667199999999999</v>
      </c>
      <c r="I6" s="79">
        <v>215.87860000000001</v>
      </c>
      <c r="J6" s="79">
        <v>51.009223060181178</v>
      </c>
    </row>
    <row r="7" spans="1:10">
      <c r="A7" s="78" t="s">
        <v>500</v>
      </c>
      <c r="B7" s="78"/>
      <c r="C7" s="78" t="s">
        <v>89</v>
      </c>
      <c r="D7" s="79">
        <v>562.47407526400002</v>
      </c>
      <c r="E7" s="80">
        <v>2.331076158992668E-2</v>
      </c>
      <c r="F7" s="78">
        <v>658</v>
      </c>
      <c r="G7" s="80">
        <v>0.20821331253627989</v>
      </c>
      <c r="H7" s="79">
        <v>14.1805</v>
      </c>
      <c r="I7" s="79">
        <v>56.436999999999998</v>
      </c>
      <c r="J7" s="79">
        <v>41.621845062541688</v>
      </c>
    </row>
    <row r="8" spans="1:10">
      <c r="A8" s="78" t="s">
        <v>493</v>
      </c>
      <c r="B8" s="78"/>
      <c r="C8" s="78" t="s">
        <v>495</v>
      </c>
      <c r="D8" s="79">
        <v>538.98808219199998</v>
      </c>
      <c r="E8" s="80">
        <v>2.2337425378925121E-2</v>
      </c>
      <c r="F8" s="78">
        <v>699</v>
      </c>
      <c r="G8" s="80">
        <v>0.20927740776491041</v>
      </c>
      <c r="H8" s="79">
        <v>33.981900000000003</v>
      </c>
      <c r="I8" s="79">
        <v>123.8045</v>
      </c>
      <c r="J8" s="79">
        <v>73.180524782799353</v>
      </c>
    </row>
    <row r="9" spans="1:10">
      <c r="A9" s="78" t="s">
        <v>374</v>
      </c>
      <c r="B9" s="78"/>
      <c r="C9" s="78" t="s">
        <v>100</v>
      </c>
      <c r="D9" s="79">
        <v>471.76659602159998</v>
      </c>
      <c r="E9" s="80">
        <v>1.9551547581618159E-2</v>
      </c>
      <c r="F9" s="78">
        <v>467</v>
      </c>
      <c r="G9" s="80">
        <v>0.29083229908249852</v>
      </c>
      <c r="H9" s="79">
        <v>21.009</v>
      </c>
      <c r="I9" s="79">
        <v>81.227699999999999</v>
      </c>
      <c r="J9" s="79">
        <v>70.783642752789817</v>
      </c>
    </row>
    <row r="10" spans="1:10">
      <c r="A10" s="78" t="s">
        <v>502</v>
      </c>
      <c r="B10" s="78"/>
      <c r="C10" s="78" t="s">
        <v>95</v>
      </c>
      <c r="D10" s="79">
        <v>449.38137635999999</v>
      </c>
      <c r="E10" s="80">
        <v>1.862383101365939E-2</v>
      </c>
      <c r="F10" s="78">
        <v>485</v>
      </c>
      <c r="G10" s="80">
        <v>0.23084336450444021</v>
      </c>
      <c r="H10" s="79">
        <v>27.267299999999999</v>
      </c>
      <c r="I10" s="79">
        <v>94.344200000000001</v>
      </c>
      <c r="J10" s="79">
        <v>108.8041341215566</v>
      </c>
    </row>
    <row r="11" spans="1:10">
      <c r="A11" s="78" t="s">
        <v>304</v>
      </c>
      <c r="B11" s="78"/>
      <c r="C11" s="78" t="s">
        <v>92</v>
      </c>
      <c r="D11" s="79">
        <v>428.80555673480001</v>
      </c>
      <c r="E11" s="80">
        <v>1.7771101889076629E-2</v>
      </c>
      <c r="F11" s="78">
        <v>714</v>
      </c>
      <c r="G11" s="80">
        <v>0.17851247005108359</v>
      </c>
      <c r="H11" s="79">
        <v>16.1601</v>
      </c>
      <c r="I11" s="79">
        <v>56.971600000000002</v>
      </c>
      <c r="J11" s="79">
        <v>44.512587195409857</v>
      </c>
    </row>
    <row r="12" spans="1:10">
      <c r="A12" s="78" t="s">
        <v>506</v>
      </c>
      <c r="B12" s="78"/>
      <c r="C12" s="78" t="s">
        <v>97</v>
      </c>
      <c r="D12" s="79">
        <v>372.47765310559998</v>
      </c>
      <c r="E12" s="80">
        <v>1.5436689708845279E-2</v>
      </c>
      <c r="F12" s="78">
        <v>512</v>
      </c>
      <c r="G12" s="80">
        <v>0.18741985615683679</v>
      </c>
      <c r="H12" s="79">
        <v>7.6130000000000004</v>
      </c>
      <c r="I12" s="79">
        <v>28.0306</v>
      </c>
      <c r="J12" s="79">
        <v>52.977858666409567</v>
      </c>
    </row>
    <row r="13" spans="1:10">
      <c r="A13" s="78" t="s">
        <v>508</v>
      </c>
      <c r="B13" s="78"/>
      <c r="C13" s="78" t="s">
        <v>92</v>
      </c>
      <c r="D13" s="79">
        <v>362.81086497810003</v>
      </c>
      <c r="E13" s="80">
        <v>1.5036066456520759E-2</v>
      </c>
      <c r="F13" s="78">
        <v>319</v>
      </c>
      <c r="G13" s="80">
        <v>0.20175102396349831</v>
      </c>
      <c r="H13" s="79">
        <v>12.904400000000001</v>
      </c>
      <c r="I13" s="79">
        <v>48.078600000000002</v>
      </c>
      <c r="J13" s="79">
        <v>63.910676059639208</v>
      </c>
    </row>
    <row r="14" spans="1:10">
      <c r="A14" s="78" t="s">
        <v>302</v>
      </c>
      <c r="B14" s="78"/>
      <c r="C14" s="78" t="s">
        <v>95</v>
      </c>
      <c r="D14" s="79">
        <v>360.29763337600002</v>
      </c>
      <c r="E14" s="80">
        <v>1.493190993576143E-2</v>
      </c>
      <c r="F14" s="78">
        <v>436</v>
      </c>
      <c r="G14" s="80">
        <v>0.21090330032741089</v>
      </c>
      <c r="H14" s="79">
        <v>14.1889</v>
      </c>
      <c r="I14" s="79">
        <v>184.09610000000001</v>
      </c>
      <c r="J14" s="79">
        <v>87.735551687389588</v>
      </c>
    </row>
    <row r="15" spans="1:10">
      <c r="A15" s="78" t="s">
        <v>504</v>
      </c>
      <c r="B15" s="78"/>
      <c r="C15" s="78" t="s">
        <v>404</v>
      </c>
      <c r="D15" s="79">
        <v>357.23836811119997</v>
      </c>
      <c r="E15" s="80">
        <v>1.48051239977702E-2</v>
      </c>
      <c r="F15" s="78">
        <v>264</v>
      </c>
      <c r="G15" s="80">
        <v>0.26622163505784507</v>
      </c>
      <c r="H15" s="79">
        <v>10.139099999999999</v>
      </c>
      <c r="I15" s="79">
        <v>75.329899999999995</v>
      </c>
      <c r="J15" s="79">
        <v>92.354581781323247</v>
      </c>
    </row>
    <row r="16" spans="1:10">
      <c r="A16" s="78" t="s">
        <v>512</v>
      </c>
      <c r="B16" s="78"/>
      <c r="C16" s="78" t="s">
        <v>100</v>
      </c>
      <c r="D16" s="79">
        <v>330.23807292689997</v>
      </c>
      <c r="E16" s="80">
        <v>1.36861436365803E-2</v>
      </c>
      <c r="F16" s="78">
        <v>506</v>
      </c>
      <c r="G16" s="80">
        <v>0.13804220615553131</v>
      </c>
      <c r="H16" s="79">
        <v>9.9596999999999998</v>
      </c>
      <c r="I16" s="79">
        <v>38.592100000000002</v>
      </c>
      <c r="J16" s="79">
        <v>52.586340537922851</v>
      </c>
    </row>
    <row r="17" spans="1:10">
      <c r="A17" s="78" t="s">
        <v>441</v>
      </c>
      <c r="B17" s="78"/>
      <c r="C17" s="78" t="s">
        <v>89</v>
      </c>
      <c r="D17" s="79">
        <v>302.63552795049998</v>
      </c>
      <c r="E17" s="80">
        <v>1.254220407826717E-2</v>
      </c>
      <c r="F17" s="78">
        <v>397</v>
      </c>
      <c r="G17" s="80">
        <v>0.32760839606524311</v>
      </c>
      <c r="H17" s="79">
        <v>19.4057</v>
      </c>
      <c r="I17" s="79">
        <v>160.1198</v>
      </c>
      <c r="J17" s="79">
        <v>59.105358100070667</v>
      </c>
    </row>
    <row r="18" spans="1:10">
      <c r="A18" s="78" t="s">
        <v>510</v>
      </c>
      <c r="B18" s="78"/>
      <c r="C18" s="78" t="s">
        <v>95</v>
      </c>
      <c r="D18" s="79">
        <v>298.56821399929999</v>
      </c>
      <c r="E18" s="80">
        <v>1.237364131244849E-2</v>
      </c>
      <c r="F18" s="78">
        <v>424</v>
      </c>
      <c r="G18" s="80">
        <v>0.24122430114644139</v>
      </c>
      <c r="H18" s="79">
        <v>19.735499999999998</v>
      </c>
      <c r="I18" s="79">
        <v>71.617699999999999</v>
      </c>
      <c r="J18" s="79">
        <v>67.414193039200001</v>
      </c>
    </row>
    <row r="19" spans="1:10">
      <c r="A19" s="78" t="s">
        <v>317</v>
      </c>
      <c r="B19" s="78"/>
      <c r="C19" s="78" t="s">
        <v>95</v>
      </c>
      <c r="D19" s="79">
        <v>296.97958808319999</v>
      </c>
      <c r="E19" s="80">
        <v>1.2307803469222729E-2</v>
      </c>
      <c r="F19" s="78">
        <v>603</v>
      </c>
      <c r="G19" s="80">
        <v>8.2478345021130717E-2</v>
      </c>
      <c r="H19" s="79">
        <v>19.791799999999999</v>
      </c>
      <c r="I19" s="79">
        <v>99.495999999999995</v>
      </c>
      <c r="J19" s="79">
        <v>43.220470206741837</v>
      </c>
    </row>
    <row r="20" spans="1:10">
      <c r="A20" s="78" t="s">
        <v>368</v>
      </c>
      <c r="B20" s="78"/>
      <c r="C20" s="78" t="s">
        <v>358</v>
      </c>
      <c r="D20" s="79">
        <v>282.34697546849998</v>
      </c>
      <c r="E20" s="80">
        <v>1.1701380241736319E-2</v>
      </c>
      <c r="F20" s="78">
        <v>708</v>
      </c>
      <c r="G20" s="80">
        <v>5.1746873059345867E-2</v>
      </c>
      <c r="H20" s="79">
        <v>1.9009</v>
      </c>
      <c r="I20" s="79">
        <v>14.133100000000001</v>
      </c>
      <c r="J20" s="79">
        <v>42.516306103152473</v>
      </c>
    </row>
    <row r="21" spans="1:10">
      <c r="A21" s="78" t="s">
        <v>348</v>
      </c>
      <c r="B21" s="78"/>
      <c r="C21" s="78" t="s">
        <v>100</v>
      </c>
      <c r="D21" s="79">
        <v>273.98490936740001</v>
      </c>
      <c r="E21" s="80">
        <v>1.135482892878833E-2</v>
      </c>
      <c r="F21" s="78">
        <v>252</v>
      </c>
      <c r="G21" s="80">
        <v>0.2723151484666243</v>
      </c>
      <c r="H21" s="79">
        <v>42.272599999999997</v>
      </c>
      <c r="I21" s="79">
        <v>142.96729999999999</v>
      </c>
      <c r="J21" s="79">
        <v>56.302989072571961</v>
      </c>
    </row>
    <row r="22" spans="1:10">
      <c r="A22" s="78" t="s">
        <v>514</v>
      </c>
      <c r="B22" s="78"/>
      <c r="C22" s="78" t="s">
        <v>95</v>
      </c>
      <c r="D22" s="79">
        <v>244.9197287744</v>
      </c>
      <c r="E22" s="80">
        <v>1.0150272976492059E-2</v>
      </c>
      <c r="F22" s="78">
        <v>224</v>
      </c>
      <c r="G22" s="80">
        <v>0.1688959433302982</v>
      </c>
      <c r="H22" s="79">
        <v>39.523099999999999</v>
      </c>
      <c r="I22" s="79">
        <v>221.63800000000001</v>
      </c>
      <c r="J22" s="79">
        <v>55.703271106466907</v>
      </c>
    </row>
    <row r="23" spans="1:10">
      <c r="A23" s="78" t="s">
        <v>516</v>
      </c>
      <c r="B23" s="78"/>
      <c r="C23" s="78" t="s">
        <v>518</v>
      </c>
      <c r="D23" s="79">
        <v>243.53606047400001</v>
      </c>
      <c r="E23" s="80">
        <v>1.009292924584097E-2</v>
      </c>
      <c r="F23" s="78">
        <v>382</v>
      </c>
      <c r="G23" s="80">
        <v>0.13112217548168201</v>
      </c>
      <c r="H23" s="79">
        <v>1.6526000000000001</v>
      </c>
      <c r="I23" s="79">
        <v>8.2713000000000001</v>
      </c>
      <c r="J23" s="79">
        <v>52.950356254975247</v>
      </c>
    </row>
    <row r="24" spans="1:10">
      <c r="A24" s="78" t="s">
        <v>396</v>
      </c>
      <c r="B24" s="78"/>
      <c r="C24" s="78" t="s">
        <v>398</v>
      </c>
      <c r="D24" s="79">
        <v>241.6796580198</v>
      </c>
      <c r="E24" s="80">
        <v>1.0015993868855809E-2</v>
      </c>
      <c r="F24" s="78">
        <v>221</v>
      </c>
      <c r="G24" s="80">
        <v>0.23934774053609731</v>
      </c>
      <c r="H24" s="79">
        <v>11.8857</v>
      </c>
      <c r="I24" s="79">
        <v>66.385599999999997</v>
      </c>
      <c r="J24" s="79">
        <v>82.912103270337781</v>
      </c>
    </row>
    <row r="25" spans="1:10">
      <c r="A25" s="78" t="s">
        <v>461</v>
      </c>
      <c r="B25" s="78"/>
      <c r="C25" s="78" t="s">
        <v>310</v>
      </c>
      <c r="D25" s="79">
        <v>223.767548527</v>
      </c>
      <c r="E25" s="80">
        <v>9.2736575864887632E-3</v>
      </c>
      <c r="F25" s="78">
        <v>322</v>
      </c>
      <c r="G25" s="80">
        <v>0.20526961495736321</v>
      </c>
      <c r="H25" s="79">
        <v>6.3005000000000004</v>
      </c>
      <c r="I25" s="79">
        <v>46.789000000000001</v>
      </c>
      <c r="J25" s="79">
        <v>69.49603293732622</v>
      </c>
    </row>
    <row r="26" spans="1:10">
      <c r="A26" s="78" t="s">
        <v>519</v>
      </c>
      <c r="B26" s="78"/>
      <c r="C26" s="78" t="s">
        <v>100</v>
      </c>
      <c r="D26" s="79">
        <v>221.3141148293</v>
      </c>
      <c r="E26" s="80">
        <v>9.1719792860676559E-3</v>
      </c>
      <c r="F26" s="78">
        <v>205</v>
      </c>
      <c r="G26" s="80">
        <v>0.17502058019739061</v>
      </c>
      <c r="H26" s="79">
        <v>9.0298999999999996</v>
      </c>
      <c r="I26" s="79">
        <v>46.457099999999997</v>
      </c>
      <c r="J26" s="79">
        <v>38.831044433424111</v>
      </c>
    </row>
    <row r="27" spans="1:10">
      <c r="A27" s="78" t="s">
        <v>521</v>
      </c>
      <c r="B27" s="78"/>
      <c r="C27" s="78" t="s">
        <v>98</v>
      </c>
      <c r="D27" s="79">
        <v>215.100317652</v>
      </c>
      <c r="E27" s="80">
        <v>8.9144592492549132E-3</v>
      </c>
      <c r="F27" s="78">
        <v>250</v>
      </c>
      <c r="G27" s="80">
        <v>0.30207595051800989</v>
      </c>
      <c r="H27" s="79">
        <v>18.459900000000001</v>
      </c>
      <c r="I27" s="79">
        <v>501.18380000000002</v>
      </c>
      <c r="J27" s="79">
        <v>30.11346822140559</v>
      </c>
    </row>
    <row r="28" spans="1:10">
      <c r="A28" s="78" t="s">
        <v>300</v>
      </c>
      <c r="B28" s="78"/>
      <c r="C28" s="78" t="s">
        <v>98</v>
      </c>
      <c r="D28" s="79">
        <v>214.1338749688</v>
      </c>
      <c r="E28" s="80">
        <v>8.8744067100017376E-3</v>
      </c>
      <c r="F28" s="78">
        <v>238</v>
      </c>
      <c r="G28" s="80">
        <v>0.17002485031897541</v>
      </c>
      <c r="H28" s="79">
        <v>6.3559999999999999</v>
      </c>
      <c r="I28" s="79">
        <v>52.597000000000001</v>
      </c>
      <c r="J28" s="79">
        <v>36.669043186780023</v>
      </c>
    </row>
    <row r="29" spans="1:10">
      <c r="A29" s="78" t="s">
        <v>344</v>
      </c>
      <c r="B29" s="78"/>
      <c r="C29" s="78" t="s">
        <v>94</v>
      </c>
      <c r="D29" s="79">
        <v>212.24718919680001</v>
      </c>
      <c r="E29" s="80">
        <v>8.7962162934824405E-3</v>
      </c>
      <c r="F29" s="78">
        <v>273</v>
      </c>
      <c r="G29" s="80">
        <v>0.1637472454733514</v>
      </c>
      <c r="H29" s="79">
        <v>10.032299999999999</v>
      </c>
      <c r="I29" s="79">
        <v>58.165100000000002</v>
      </c>
      <c r="J29" s="79">
        <v>58.410346111606842</v>
      </c>
    </row>
    <row r="30" spans="1:10">
      <c r="A30" s="78" t="s">
        <v>523</v>
      </c>
      <c r="B30" s="78"/>
      <c r="C30" s="78" t="s">
        <v>89</v>
      </c>
      <c r="D30" s="79">
        <v>198.293931837</v>
      </c>
      <c r="E30" s="80">
        <v>8.2179477651693374E-3</v>
      </c>
      <c r="F30" s="78">
        <v>262</v>
      </c>
      <c r="G30" s="80">
        <v>0.19685725902275569</v>
      </c>
      <c r="H30" s="79">
        <v>19.7879</v>
      </c>
      <c r="I30" s="79">
        <v>108.75579999999999</v>
      </c>
      <c r="J30" s="79">
        <v>77.206791576568122</v>
      </c>
    </row>
    <row r="31" spans="1:10">
      <c r="A31" s="78" t="s">
        <v>356</v>
      </c>
      <c r="B31" s="78"/>
      <c r="C31" s="78" t="s">
        <v>358</v>
      </c>
      <c r="D31" s="79">
        <v>191.1919685112</v>
      </c>
      <c r="E31" s="80">
        <v>7.9236192241953825E-3</v>
      </c>
      <c r="F31" s="78">
        <v>303</v>
      </c>
      <c r="G31" s="80">
        <v>0.1745194974148708</v>
      </c>
      <c r="H31" s="79">
        <v>2.5428999999999999</v>
      </c>
      <c r="I31" s="79">
        <v>17.902200000000001</v>
      </c>
      <c r="J31" s="79">
        <v>69.650713479620961</v>
      </c>
    </row>
    <row r="32" spans="1:10">
      <c r="A32" s="78" t="s">
        <v>525</v>
      </c>
      <c r="B32" s="78"/>
      <c r="C32" s="78" t="s">
        <v>89</v>
      </c>
      <c r="D32" s="79">
        <v>184.35095215690001</v>
      </c>
      <c r="E32" s="80">
        <v>7.6401051774492657E-3</v>
      </c>
      <c r="F32" s="78">
        <v>249</v>
      </c>
      <c r="G32" s="80">
        <v>0.20964717926649379</v>
      </c>
      <c r="H32" s="79">
        <v>8.0284999999999993</v>
      </c>
      <c r="I32" s="79">
        <v>65.3459</v>
      </c>
      <c r="J32" s="79"/>
    </row>
    <row r="33" spans="1:10">
      <c r="A33" s="78" t="s">
        <v>527</v>
      </c>
      <c r="B33" s="78"/>
      <c r="C33" s="78" t="s">
        <v>92</v>
      </c>
      <c r="D33" s="79">
        <v>177.65781774000001</v>
      </c>
      <c r="E33" s="80">
        <v>7.3627198408744944E-3</v>
      </c>
      <c r="F33" s="78">
        <v>188</v>
      </c>
      <c r="G33" s="80">
        <v>0.1114914810807618</v>
      </c>
      <c r="H33" s="79">
        <v>2.4823</v>
      </c>
      <c r="I33" s="79">
        <v>84.729200000000006</v>
      </c>
      <c r="J33" s="79"/>
    </row>
    <row r="34" spans="1:10">
      <c r="A34" s="78" t="s">
        <v>529</v>
      </c>
      <c r="B34" s="78"/>
      <c r="C34" s="78" t="s">
        <v>398</v>
      </c>
      <c r="D34" s="79">
        <v>177.45503099999999</v>
      </c>
      <c r="E34" s="80">
        <v>7.3543156964745587E-3</v>
      </c>
      <c r="F34" s="78">
        <v>119</v>
      </c>
      <c r="G34" s="80">
        <v>0.38398852962769042</v>
      </c>
      <c r="H34" s="79">
        <v>13.852399999999999</v>
      </c>
      <c r="I34" s="79">
        <v>78.914199999999994</v>
      </c>
      <c r="J34" s="79"/>
    </row>
    <row r="35" spans="1:10">
      <c r="A35" s="78" t="s">
        <v>533</v>
      </c>
      <c r="B35" s="78"/>
      <c r="C35" s="78" t="s">
        <v>363</v>
      </c>
      <c r="D35" s="79">
        <v>162.79812378</v>
      </c>
      <c r="E35" s="80">
        <v>6.7468856212471208E-3</v>
      </c>
      <c r="F35" s="78">
        <v>429</v>
      </c>
      <c r="G35" s="80">
        <v>8.2749910382851219E-2</v>
      </c>
      <c r="H35" s="79">
        <v>10.423500000000001</v>
      </c>
      <c r="I35" s="79">
        <v>86.452699999999993</v>
      </c>
      <c r="J35" s="79"/>
    </row>
    <row r="36" spans="1:10">
      <c r="A36" s="78" t="s">
        <v>531</v>
      </c>
      <c r="B36" s="78"/>
      <c r="C36" s="78" t="s">
        <v>95</v>
      </c>
      <c r="D36" s="79">
        <v>153.36788865080001</v>
      </c>
      <c r="E36" s="80">
        <v>6.3560658972792988E-3</v>
      </c>
      <c r="F36" s="78">
        <v>118</v>
      </c>
      <c r="G36" s="80">
        <v>0.26111812643591581</v>
      </c>
      <c r="H36" s="79">
        <v>56.942399999999999</v>
      </c>
      <c r="I36" s="79">
        <v>270.94540000000001</v>
      </c>
      <c r="J36" s="79"/>
    </row>
    <row r="37" spans="1:10">
      <c r="A37" s="78" t="s">
        <v>535</v>
      </c>
      <c r="B37" s="78"/>
      <c r="C37" s="78" t="s">
        <v>95</v>
      </c>
      <c r="D37" s="79">
        <v>141.04708612159999</v>
      </c>
      <c r="E37" s="80">
        <v>5.8454516254660693E-3</v>
      </c>
      <c r="F37" s="78">
        <v>210</v>
      </c>
      <c r="G37" s="80">
        <v>0.16397548265777309</v>
      </c>
      <c r="H37" s="79">
        <v>45.807000000000002</v>
      </c>
      <c r="I37" s="79">
        <v>110.3665</v>
      </c>
      <c r="J37" s="79"/>
    </row>
    <row r="38" spans="1:10">
      <c r="A38" s="78" t="s">
        <v>537</v>
      </c>
      <c r="B38" s="78"/>
      <c r="C38" s="78" t="s">
        <v>310</v>
      </c>
      <c r="D38" s="79">
        <v>130.36826950720001</v>
      </c>
      <c r="E38" s="80">
        <v>5.4028866093913473E-3</v>
      </c>
      <c r="F38" s="78">
        <v>375</v>
      </c>
      <c r="G38" s="80">
        <v>4.6123573937484931E-2</v>
      </c>
      <c r="H38" s="79">
        <v>3.3437000000000001</v>
      </c>
      <c r="I38" s="79">
        <v>22.355</v>
      </c>
      <c r="J38" s="79"/>
    </row>
    <row r="39" spans="1:10">
      <c r="A39" s="78" t="s">
        <v>561</v>
      </c>
      <c r="B39" s="78"/>
      <c r="C39" s="78" t="s">
        <v>358</v>
      </c>
      <c r="D39" s="79">
        <v>128.76973927309999</v>
      </c>
      <c r="E39" s="80">
        <v>5.33663829890005E-3</v>
      </c>
      <c r="F39" s="78">
        <v>437</v>
      </c>
      <c r="G39" s="80">
        <v>4.0892543780581478E-2</v>
      </c>
      <c r="H39" s="79">
        <v>1.0448</v>
      </c>
      <c r="I39" s="79">
        <v>8.3064</v>
      </c>
      <c r="J39" s="79"/>
    </row>
    <row r="40" spans="1:10">
      <c r="A40" s="78" t="s">
        <v>399</v>
      </c>
      <c r="B40" s="78"/>
      <c r="C40" s="78" t="s">
        <v>401</v>
      </c>
      <c r="D40" s="79">
        <v>127.044171385</v>
      </c>
      <c r="E40" s="80">
        <v>5.2651251333770844E-3</v>
      </c>
      <c r="F40" s="78">
        <v>156</v>
      </c>
      <c r="G40" s="80">
        <v>0.25830031506500328</v>
      </c>
      <c r="H40" s="79">
        <v>10.2364</v>
      </c>
      <c r="I40" s="79">
        <v>57.186599999999999</v>
      </c>
      <c r="J40" s="79"/>
    </row>
    <row r="41" spans="1:10">
      <c r="A41" s="78" t="s">
        <v>443</v>
      </c>
      <c r="B41" s="78"/>
      <c r="C41" s="78" t="s">
        <v>95</v>
      </c>
      <c r="D41" s="79">
        <v>125.2951130427</v>
      </c>
      <c r="E41" s="80">
        <v>5.1926384467594093E-3</v>
      </c>
      <c r="F41" s="78">
        <v>126</v>
      </c>
      <c r="G41" s="80">
        <v>0.15086778307424059</v>
      </c>
      <c r="H41" s="79">
        <v>10.3879</v>
      </c>
      <c r="I41" s="79">
        <v>101.7976</v>
      </c>
      <c r="J41" s="79"/>
    </row>
    <row r="42" spans="1:10">
      <c r="A42" s="78" t="s">
        <v>539</v>
      </c>
      <c r="B42" s="78"/>
      <c r="C42" s="78" t="s">
        <v>92</v>
      </c>
      <c r="D42" s="79">
        <v>121.555037912</v>
      </c>
      <c r="E42" s="80">
        <v>5.0376375257671999E-3</v>
      </c>
      <c r="F42" s="78">
        <v>95</v>
      </c>
      <c r="G42" s="80">
        <v>0.22289276117496451</v>
      </c>
      <c r="H42" s="79">
        <v>14.601599999999999</v>
      </c>
      <c r="I42" s="79">
        <v>97.058300000000003</v>
      </c>
      <c r="J42" s="79"/>
    </row>
    <row r="43" spans="1:10">
      <c r="A43" s="78" t="s">
        <v>543</v>
      </c>
      <c r="B43" s="78"/>
      <c r="C43" s="78" t="s">
        <v>419</v>
      </c>
      <c r="D43" s="79">
        <v>119.5469955622</v>
      </c>
      <c r="E43" s="80">
        <v>4.9544176965569484E-3</v>
      </c>
      <c r="F43" s="78">
        <v>88</v>
      </c>
      <c r="G43" s="80">
        <v>0.282729964414841</v>
      </c>
      <c r="H43" s="79">
        <v>8.4238</v>
      </c>
      <c r="I43" s="79">
        <v>49.509</v>
      </c>
      <c r="J43" s="79"/>
    </row>
    <row r="44" spans="1:10">
      <c r="A44" s="78" t="s">
        <v>555</v>
      </c>
      <c r="B44" s="78"/>
      <c r="C44" s="78" t="s">
        <v>518</v>
      </c>
      <c r="D44" s="79">
        <v>118.6610730508</v>
      </c>
      <c r="E44" s="80">
        <v>4.9177021760403779E-3</v>
      </c>
      <c r="F44" s="78">
        <v>224</v>
      </c>
      <c r="G44" s="80">
        <v>0.1053020823802483</v>
      </c>
      <c r="H44" s="79">
        <v>1.1385000000000001</v>
      </c>
      <c r="I44" s="79">
        <v>5.7263999999999999</v>
      </c>
      <c r="J44" s="79"/>
    </row>
    <row r="45" spans="1:10">
      <c r="A45" s="78" t="s">
        <v>541</v>
      </c>
      <c r="B45" s="78"/>
      <c r="C45" s="78" t="s">
        <v>95</v>
      </c>
      <c r="D45" s="79">
        <v>118.421484675</v>
      </c>
      <c r="E45" s="80">
        <v>4.9077728517326388E-3</v>
      </c>
      <c r="F45" s="78">
        <v>91</v>
      </c>
      <c r="G45" s="80">
        <v>0.20827402703491921</v>
      </c>
      <c r="H45" s="79">
        <v>18.3505</v>
      </c>
      <c r="I45" s="79">
        <v>241.46170000000001</v>
      </c>
      <c r="J45" s="79"/>
    </row>
    <row r="46" spans="1:10">
      <c r="A46" s="78" t="s">
        <v>567</v>
      </c>
      <c r="B46" s="78"/>
      <c r="C46" s="78" t="s">
        <v>358</v>
      </c>
      <c r="D46" s="79">
        <v>116.36333733719999</v>
      </c>
      <c r="E46" s="80">
        <v>4.8224765082773794E-3</v>
      </c>
      <c r="F46" s="78">
        <v>371</v>
      </c>
      <c r="G46" s="80">
        <v>6.9952784653039529E-2</v>
      </c>
      <c r="H46" s="79">
        <v>1.5712999999999999</v>
      </c>
      <c r="I46" s="79">
        <v>15.9793</v>
      </c>
      <c r="J46" s="79"/>
    </row>
    <row r="47" spans="1:10">
      <c r="A47" s="78" t="s">
        <v>551</v>
      </c>
      <c r="B47" s="78"/>
      <c r="C47" s="78" t="s">
        <v>363</v>
      </c>
      <c r="D47" s="79">
        <v>114.2092552145</v>
      </c>
      <c r="E47" s="80">
        <v>4.7332043142054754E-3</v>
      </c>
      <c r="F47" s="78">
        <v>87</v>
      </c>
      <c r="G47" s="80">
        <v>0.25649453087716267</v>
      </c>
      <c r="H47" s="79">
        <v>19.993400000000001</v>
      </c>
      <c r="I47" s="79">
        <v>162.02950000000001</v>
      </c>
      <c r="J47" s="79"/>
    </row>
    <row r="48" spans="1:10">
      <c r="A48" s="78" t="s">
        <v>545</v>
      </c>
      <c r="B48" s="78"/>
      <c r="C48" s="78" t="s">
        <v>92</v>
      </c>
      <c r="D48" s="79">
        <v>113.9971741042</v>
      </c>
      <c r="E48" s="80">
        <v>4.7244149807635551E-3</v>
      </c>
      <c r="F48" s="78">
        <v>128</v>
      </c>
      <c r="G48" s="80">
        <v>0.1067047570595011</v>
      </c>
      <c r="H48" s="79">
        <v>25.420100000000001</v>
      </c>
      <c r="I48" s="79">
        <v>127.78149999999999</v>
      </c>
      <c r="J48" s="79"/>
    </row>
    <row r="49" spans="1:10">
      <c r="A49" s="78" t="s">
        <v>547</v>
      </c>
      <c r="B49" s="78"/>
      <c r="C49" s="78" t="s">
        <v>363</v>
      </c>
      <c r="D49" s="79">
        <v>113.73263867599999</v>
      </c>
      <c r="E49" s="80">
        <v>4.7134517691773768E-3</v>
      </c>
      <c r="F49" s="78">
        <v>109</v>
      </c>
      <c r="G49" s="80">
        <v>0.15270806236597029</v>
      </c>
      <c r="H49" s="79">
        <v>16.270900000000001</v>
      </c>
      <c r="I49" s="79">
        <v>315.05279999999999</v>
      </c>
      <c r="J49" s="79"/>
    </row>
    <row r="50" spans="1:10">
      <c r="A50" s="78" t="s">
        <v>569</v>
      </c>
      <c r="B50" s="78"/>
      <c r="C50" s="78" t="s">
        <v>358</v>
      </c>
      <c r="D50" s="79">
        <v>113.6416129756</v>
      </c>
      <c r="E50" s="80">
        <v>4.7096793670456261E-3</v>
      </c>
      <c r="F50" s="78">
        <v>23</v>
      </c>
      <c r="G50" s="80">
        <v>0.22789029542042191</v>
      </c>
      <c r="H50" s="79">
        <v>1.0155000000000001</v>
      </c>
      <c r="I50" s="79">
        <v>9.0357000000000003</v>
      </c>
      <c r="J50" s="79"/>
    </row>
    <row r="51" spans="1:10">
      <c r="A51" s="78" t="s">
        <v>491</v>
      </c>
      <c r="B51" s="78"/>
      <c r="C51" s="78" t="s">
        <v>98</v>
      </c>
      <c r="D51" s="79">
        <v>113.503949585</v>
      </c>
      <c r="E51" s="80">
        <v>4.7039741468069309E-3</v>
      </c>
      <c r="F51" s="78">
        <v>174</v>
      </c>
      <c r="G51" s="80">
        <v>0.19044155170777499</v>
      </c>
      <c r="H51" s="79">
        <v>11.5769</v>
      </c>
      <c r="I51" s="79">
        <v>156.97219999999999</v>
      </c>
      <c r="J51" s="79"/>
    </row>
    <row r="52" spans="1:10">
      <c r="A52" s="78" t="s">
        <v>549</v>
      </c>
      <c r="B52" s="78"/>
      <c r="C52" s="78" t="s">
        <v>100</v>
      </c>
      <c r="D52" s="79">
        <v>111.95943776</v>
      </c>
      <c r="E52" s="80">
        <v>4.6399645355044029E-3</v>
      </c>
      <c r="F52" s="78">
        <v>85</v>
      </c>
      <c r="G52" s="80">
        <v>0.36687195685392571</v>
      </c>
      <c r="H52" s="79">
        <v>13.075200000000001</v>
      </c>
      <c r="I52" s="79">
        <v>67.16</v>
      </c>
      <c r="J52" s="79"/>
    </row>
    <row r="53" spans="1:10">
      <c r="A53" s="78" t="s">
        <v>553</v>
      </c>
      <c r="B53" s="78"/>
      <c r="C53" s="78" t="s">
        <v>363</v>
      </c>
      <c r="D53" s="79">
        <v>111.2657324832</v>
      </c>
      <c r="E53" s="80">
        <v>4.6112151245852077E-3</v>
      </c>
      <c r="F53" s="78">
        <v>163</v>
      </c>
      <c r="G53" s="80">
        <v>0.15058119019855179</v>
      </c>
      <c r="H53" s="79">
        <v>29.8262</v>
      </c>
      <c r="I53" s="79">
        <v>245.9298</v>
      </c>
      <c r="J53" s="79"/>
    </row>
    <row r="54" spans="1:10">
      <c r="A54" s="78" t="s">
        <v>390</v>
      </c>
      <c r="B54" s="78"/>
      <c r="C54" s="78" t="s">
        <v>99</v>
      </c>
      <c r="D54" s="79">
        <v>106.690872226</v>
      </c>
      <c r="E54" s="80">
        <v>4.4216179832187079E-3</v>
      </c>
      <c r="F54" s="78">
        <v>167</v>
      </c>
      <c r="G54" s="80">
        <v>6.8694614234466156E-2</v>
      </c>
      <c r="H54" s="79">
        <v>13.406700000000001</v>
      </c>
      <c r="I54" s="79">
        <v>221.1474</v>
      </c>
      <c r="J54" s="79"/>
    </row>
    <row r="55" spans="1:10">
      <c r="A55" s="78" t="s">
        <v>565</v>
      </c>
      <c r="B55" s="78"/>
      <c r="C55" s="78" t="s">
        <v>363</v>
      </c>
      <c r="D55" s="79">
        <v>106.009096161</v>
      </c>
      <c r="E55" s="80">
        <v>4.3933629577733594E-3</v>
      </c>
      <c r="F55" s="78">
        <v>173</v>
      </c>
      <c r="G55" s="80">
        <v>0.1220869641598509</v>
      </c>
      <c r="H55" s="79">
        <v>28.993400000000001</v>
      </c>
      <c r="I55" s="79">
        <v>107.02849999999999</v>
      </c>
      <c r="J55" s="79"/>
    </row>
    <row r="56" spans="1:10">
      <c r="A56" s="78" t="s">
        <v>557</v>
      </c>
      <c r="B56" s="78"/>
      <c r="C56" s="78" t="s">
        <v>95</v>
      </c>
      <c r="D56" s="79">
        <v>103.447940872</v>
      </c>
      <c r="E56" s="80">
        <v>4.2872203230063487E-3</v>
      </c>
      <c r="F56" s="78">
        <v>108</v>
      </c>
      <c r="G56" s="80">
        <v>0.26803175734777113</v>
      </c>
      <c r="H56" s="79">
        <v>13.7674</v>
      </c>
      <c r="I56" s="79">
        <v>115.244</v>
      </c>
      <c r="J56" s="79"/>
    </row>
    <row r="57" spans="1:10">
      <c r="A57" s="78" t="s">
        <v>559</v>
      </c>
      <c r="B57" s="78"/>
      <c r="C57" s="78" t="s">
        <v>92</v>
      </c>
      <c r="D57" s="79">
        <v>103.0937205529</v>
      </c>
      <c r="E57" s="80">
        <v>4.2725402768104912E-3</v>
      </c>
      <c r="F57" s="78">
        <v>39</v>
      </c>
      <c r="G57" s="80">
        <v>0.17027262516753969</v>
      </c>
      <c r="H57" s="79">
        <v>4.3289</v>
      </c>
      <c r="I57" s="79">
        <v>116.6833</v>
      </c>
      <c r="J57" s="79"/>
    </row>
    <row r="58" spans="1:10">
      <c r="A58" s="78" t="s">
        <v>563</v>
      </c>
      <c r="B58" s="78"/>
      <c r="C58" s="78" t="s">
        <v>101</v>
      </c>
      <c r="D58" s="79">
        <v>100.78341727199999</v>
      </c>
      <c r="E58" s="80">
        <v>4.1767937680381381E-3</v>
      </c>
      <c r="F58" s="78">
        <v>109</v>
      </c>
      <c r="G58" s="80">
        <v>0.16867717063207821</v>
      </c>
      <c r="H58" s="79">
        <v>10.0037</v>
      </c>
      <c r="I58" s="79">
        <v>50.040100000000002</v>
      </c>
      <c r="J58" s="79"/>
    </row>
    <row r="59" spans="1:10">
      <c r="A59" s="78" t="s">
        <v>325</v>
      </c>
      <c r="B59" s="78"/>
      <c r="C59" s="78" t="s">
        <v>92</v>
      </c>
      <c r="D59" s="79">
        <v>96.001070575</v>
      </c>
      <c r="E59" s="80">
        <v>3.9785977113722089E-3</v>
      </c>
      <c r="F59" s="78">
        <v>50</v>
      </c>
      <c r="G59" s="80">
        <v>0.14241598879360901</v>
      </c>
      <c r="H59" s="79">
        <v>8.2713000000000001</v>
      </c>
      <c r="I59" s="79">
        <v>104.422</v>
      </c>
      <c r="J59" s="79"/>
    </row>
    <row r="60" spans="1:10">
      <c r="A60" s="78" t="s">
        <v>571</v>
      </c>
      <c r="B60" s="78"/>
      <c r="C60" s="78" t="s">
        <v>310</v>
      </c>
      <c r="D60" s="79">
        <v>91.719433914500001</v>
      </c>
      <c r="E60" s="80">
        <v>3.801152712932486E-3</v>
      </c>
      <c r="F60" s="78">
        <v>82</v>
      </c>
      <c r="G60" s="80">
        <v>0.21826658086461581</v>
      </c>
      <c r="H60" s="79">
        <v>9.5290999999999997</v>
      </c>
      <c r="I60" s="79">
        <v>62.8279</v>
      </c>
      <c r="J60" s="79"/>
    </row>
    <row r="61" spans="1:10">
      <c r="A61" s="78" t="s">
        <v>455</v>
      </c>
      <c r="B61" s="78"/>
      <c r="C61" s="78" t="s">
        <v>99</v>
      </c>
      <c r="D61" s="79">
        <v>90.279601651600004</v>
      </c>
      <c r="E61" s="80">
        <v>3.7414813643566538E-3</v>
      </c>
      <c r="F61" s="78">
        <v>132</v>
      </c>
      <c r="G61" s="80">
        <v>0.13794106396046041</v>
      </c>
      <c r="H61" s="79">
        <v>7.1658999999999997</v>
      </c>
      <c r="I61" s="79">
        <v>66.144900000000007</v>
      </c>
      <c r="J61" s="79"/>
    </row>
    <row r="62" spans="1:10">
      <c r="A62" s="78" t="s">
        <v>581</v>
      </c>
      <c r="B62" s="78"/>
      <c r="C62" s="78" t="s">
        <v>100</v>
      </c>
      <c r="D62" s="79">
        <v>89.717841118400003</v>
      </c>
      <c r="E62" s="80">
        <v>3.7182001742788549E-3</v>
      </c>
      <c r="F62" s="78">
        <v>61</v>
      </c>
      <c r="G62" s="80">
        <v>0.21950362026719161</v>
      </c>
      <c r="H62" s="79">
        <v>7.9153000000000002</v>
      </c>
      <c r="I62" s="79">
        <v>27.619</v>
      </c>
      <c r="J62" s="79"/>
    </row>
    <row r="63" spans="1:10">
      <c r="A63" s="78" t="s">
        <v>354</v>
      </c>
      <c r="B63" s="78"/>
      <c r="C63" s="78" t="s">
        <v>94</v>
      </c>
      <c r="D63" s="79">
        <v>89.702249292000005</v>
      </c>
      <c r="E63" s="80">
        <v>3.7175539981012399E-3</v>
      </c>
      <c r="F63" s="78">
        <v>120</v>
      </c>
      <c r="G63" s="80">
        <v>0.21886572069426841</v>
      </c>
      <c r="H63" s="79">
        <v>5.2938999999999998</v>
      </c>
      <c r="I63" s="79">
        <v>43.260100000000001</v>
      </c>
      <c r="J63" s="79"/>
    </row>
    <row r="64" spans="1:10">
      <c r="A64" s="78" t="s">
        <v>575</v>
      </c>
      <c r="B64" s="78"/>
      <c r="C64" s="78" t="s">
        <v>438</v>
      </c>
      <c r="D64" s="79">
        <v>87.743324906599995</v>
      </c>
      <c r="E64" s="80">
        <v>3.6363697776563772E-3</v>
      </c>
      <c r="F64" s="78">
        <v>158</v>
      </c>
      <c r="G64" s="80">
        <v>0.21572006649131639</v>
      </c>
      <c r="H64" s="79">
        <v>9.0760000000000005</v>
      </c>
      <c r="I64" s="79">
        <v>63.426000000000002</v>
      </c>
      <c r="J64" s="79"/>
    </row>
    <row r="65" spans="1:10">
      <c r="A65" s="78" t="s">
        <v>573</v>
      </c>
      <c r="B65" s="78"/>
      <c r="C65" s="78" t="s">
        <v>94</v>
      </c>
      <c r="D65" s="79">
        <v>87.328569900000005</v>
      </c>
      <c r="E65" s="80">
        <v>3.6191809764257719E-3</v>
      </c>
      <c r="F65" s="78">
        <v>96</v>
      </c>
      <c r="G65" s="80">
        <v>0.34890010168489027</v>
      </c>
      <c r="H65" s="79">
        <v>7.0187999999999997</v>
      </c>
      <c r="I65" s="79">
        <v>67.273399999999995</v>
      </c>
      <c r="J65" s="79"/>
    </row>
    <row r="66" spans="1:10">
      <c r="A66" s="78" t="s">
        <v>577</v>
      </c>
      <c r="B66" s="78"/>
      <c r="C66" s="78" t="s">
        <v>495</v>
      </c>
      <c r="D66" s="79">
        <v>87.112351284500008</v>
      </c>
      <c r="E66" s="80">
        <v>3.6102201712635809E-3</v>
      </c>
      <c r="F66" s="78">
        <v>36</v>
      </c>
      <c r="G66" s="80">
        <v>0.23769427561993259</v>
      </c>
      <c r="H66" s="79">
        <v>14.3339</v>
      </c>
      <c r="I66" s="79">
        <v>50.7209</v>
      </c>
      <c r="J66" s="79"/>
    </row>
    <row r="67" spans="1:10">
      <c r="A67" s="78" t="s">
        <v>579</v>
      </c>
      <c r="B67" s="78"/>
      <c r="C67" s="78" t="s">
        <v>97</v>
      </c>
      <c r="D67" s="79">
        <v>84.107212164499998</v>
      </c>
      <c r="E67" s="80">
        <v>3.4856773973801752E-3</v>
      </c>
      <c r="F67" s="78">
        <v>56</v>
      </c>
      <c r="G67" s="80">
        <v>0.2328284611774315</v>
      </c>
      <c r="H67" s="79">
        <v>14.495699999999999</v>
      </c>
      <c r="I67" s="79">
        <v>99.966399999999993</v>
      </c>
      <c r="J67" s="79"/>
    </row>
    <row r="68" spans="1:10">
      <c r="A68" s="78" t="s">
        <v>583</v>
      </c>
      <c r="B68" s="78"/>
      <c r="C68" s="78" t="s">
        <v>94</v>
      </c>
      <c r="D68" s="79">
        <v>78.645547636499998</v>
      </c>
      <c r="E68" s="80">
        <v>3.2593281925095128E-3</v>
      </c>
      <c r="F68" s="78">
        <v>50</v>
      </c>
      <c r="G68" s="80">
        <v>0.24595758423757011</v>
      </c>
      <c r="H68" s="79">
        <v>11.1891</v>
      </c>
      <c r="I68" s="79">
        <v>97.400199999999998</v>
      </c>
      <c r="J68" s="79"/>
    </row>
    <row r="69" spans="1:10">
      <c r="A69" s="78" t="s">
        <v>334</v>
      </c>
      <c r="B69" s="78"/>
      <c r="C69" s="78" t="s">
        <v>89</v>
      </c>
      <c r="D69" s="79">
        <v>78.583818854399993</v>
      </c>
      <c r="E69" s="80">
        <v>3.256769950297026E-3</v>
      </c>
      <c r="F69" s="78">
        <v>232</v>
      </c>
      <c r="G69" s="80">
        <v>0.1207464556690569</v>
      </c>
      <c r="H69" s="79">
        <v>17.894500000000001</v>
      </c>
      <c r="I69" s="79">
        <v>113.1446</v>
      </c>
      <c r="J69" s="79"/>
    </row>
    <row r="70" spans="1:10">
      <c r="A70" s="78" t="s">
        <v>587</v>
      </c>
      <c r="B70" s="78"/>
      <c r="C70" s="78" t="s">
        <v>97</v>
      </c>
      <c r="D70" s="79">
        <v>76.621069880799993</v>
      </c>
      <c r="E70" s="80">
        <v>3.1754272264337292E-3</v>
      </c>
      <c r="F70" s="78">
        <v>132</v>
      </c>
      <c r="G70" s="80">
        <v>0.16190028027058539</v>
      </c>
      <c r="H70" s="79">
        <v>16.103200000000001</v>
      </c>
      <c r="I70" s="79">
        <v>114.5711</v>
      </c>
      <c r="J70" s="79"/>
    </row>
    <row r="71" spans="1:10">
      <c r="A71" s="78" t="s">
        <v>477</v>
      </c>
      <c r="B71" s="78"/>
      <c r="C71" s="78" t="s">
        <v>333</v>
      </c>
      <c r="D71" s="79">
        <v>76.333489536000002</v>
      </c>
      <c r="E71" s="80">
        <v>3.1635089582852192E-3</v>
      </c>
      <c r="F71" s="78">
        <v>253</v>
      </c>
      <c r="G71" s="80">
        <v>6.3556277912551265E-2</v>
      </c>
      <c r="H71" s="79">
        <v>1.8575999999999999</v>
      </c>
      <c r="I71" s="79">
        <v>15.3886</v>
      </c>
      <c r="J71" s="79"/>
    </row>
    <row r="72" spans="1:10">
      <c r="A72" s="78" t="s">
        <v>585</v>
      </c>
      <c r="B72" s="78"/>
      <c r="C72" s="78" t="s">
        <v>92</v>
      </c>
      <c r="D72" s="79">
        <v>75.749557983999992</v>
      </c>
      <c r="E72" s="80">
        <v>3.1393089288223159E-3</v>
      </c>
      <c r="F72" s="78">
        <v>29</v>
      </c>
      <c r="G72" s="80">
        <v>0.33252838001819368</v>
      </c>
      <c r="H72" s="79">
        <v>33.233600000000003</v>
      </c>
      <c r="I72" s="79">
        <v>160.25569999999999</v>
      </c>
      <c r="J72" s="79"/>
    </row>
    <row r="73" spans="1:10">
      <c r="A73" s="78" t="s">
        <v>589</v>
      </c>
      <c r="B73" s="78"/>
      <c r="C73" s="78" t="s">
        <v>92</v>
      </c>
      <c r="D73" s="79">
        <v>72.482710263599998</v>
      </c>
      <c r="E73" s="80">
        <v>3.003920096323508E-3</v>
      </c>
      <c r="F73" s="78">
        <v>63</v>
      </c>
      <c r="G73" s="80">
        <v>0.13504877019234859</v>
      </c>
      <c r="H73" s="79">
        <v>22.729099999999999</v>
      </c>
      <c r="I73" s="79">
        <v>134.59370000000001</v>
      </c>
      <c r="J73" s="79"/>
    </row>
    <row r="74" spans="1:10">
      <c r="A74" s="78" t="s">
        <v>591</v>
      </c>
      <c r="B74" s="78"/>
      <c r="C74" s="78" t="s">
        <v>363</v>
      </c>
      <c r="D74" s="79">
        <v>71.058975171900002</v>
      </c>
      <c r="E74" s="80">
        <v>2.9449158670632452E-3</v>
      </c>
      <c r="F74" s="78">
        <v>64</v>
      </c>
      <c r="G74" s="80">
        <v>9.9549811258010809E-2</v>
      </c>
      <c r="H74" s="79">
        <v>22.048100000000002</v>
      </c>
      <c r="I74" s="79">
        <v>196.40459999999999</v>
      </c>
      <c r="J74" s="79"/>
    </row>
    <row r="75" spans="1:10">
      <c r="A75" s="78" t="s">
        <v>306</v>
      </c>
      <c r="B75" s="78"/>
      <c r="C75" s="78" t="s">
        <v>92</v>
      </c>
      <c r="D75" s="79">
        <v>67.752771153200001</v>
      </c>
      <c r="E75" s="80">
        <v>2.8078959811042351E-3</v>
      </c>
      <c r="F75" s="78">
        <v>61</v>
      </c>
      <c r="G75" s="80">
        <v>0.1748361368201729</v>
      </c>
      <c r="H75" s="79">
        <v>15.862399999999999</v>
      </c>
      <c r="I75" s="79">
        <v>240.4419</v>
      </c>
      <c r="J75" s="79"/>
    </row>
    <row r="76" spans="1:10">
      <c r="A76" s="78" t="s">
        <v>405</v>
      </c>
      <c r="B76" s="78"/>
      <c r="C76" s="78" t="s">
        <v>94</v>
      </c>
      <c r="D76" s="79">
        <v>66.905238732000001</v>
      </c>
      <c r="E76" s="80">
        <v>2.7727714712305071E-3</v>
      </c>
      <c r="F76" s="78">
        <v>122</v>
      </c>
      <c r="G76" s="80">
        <v>0.20469134152056601</v>
      </c>
      <c r="H76" s="79">
        <v>16.5794</v>
      </c>
      <c r="I76" s="79">
        <v>122.8156</v>
      </c>
      <c r="J76" s="79"/>
    </row>
    <row r="77" spans="1:10">
      <c r="A77" s="78" t="s">
        <v>597</v>
      </c>
      <c r="B77" s="78"/>
      <c r="C77" s="78" t="s">
        <v>97</v>
      </c>
      <c r="D77" s="79">
        <v>65.179088859999993</v>
      </c>
      <c r="E77" s="80">
        <v>2.7012341863951331E-3</v>
      </c>
      <c r="F77" s="78">
        <v>141</v>
      </c>
      <c r="G77" s="80">
        <v>0.1427793212195754</v>
      </c>
      <c r="H77" s="79">
        <v>25.4237</v>
      </c>
      <c r="I77" s="79">
        <v>89.725800000000007</v>
      </c>
      <c r="J77" s="79"/>
    </row>
    <row r="78" spans="1:10">
      <c r="A78" s="78" t="s">
        <v>593</v>
      </c>
      <c r="B78" s="78"/>
      <c r="C78" s="78" t="s">
        <v>95</v>
      </c>
      <c r="D78" s="79">
        <v>64.684658341200006</v>
      </c>
      <c r="E78" s="80">
        <v>2.6807433718787112E-3</v>
      </c>
      <c r="F78" s="78">
        <v>46</v>
      </c>
      <c r="G78" s="80">
        <v>0.25468637775495317</v>
      </c>
      <c r="H78" s="79">
        <v>29.1065</v>
      </c>
      <c r="I78" s="79">
        <v>95.2393</v>
      </c>
      <c r="J78" s="79"/>
    </row>
    <row r="79" spans="1:10">
      <c r="A79" s="78" t="s">
        <v>595</v>
      </c>
      <c r="B79" s="78"/>
      <c r="C79" s="78" t="s">
        <v>92</v>
      </c>
      <c r="D79" s="79">
        <v>63.642416062499997</v>
      </c>
      <c r="E79" s="80">
        <v>2.6375494499787291E-3</v>
      </c>
      <c r="F79" s="78">
        <v>28</v>
      </c>
      <c r="G79" s="80">
        <v>0.1399855114758608</v>
      </c>
      <c r="H79" s="79">
        <v>5.0891999999999999</v>
      </c>
      <c r="I79" s="79">
        <v>64.890299999999996</v>
      </c>
      <c r="J79" s="79"/>
    </row>
    <row r="80" spans="1:10">
      <c r="A80" s="78" t="s">
        <v>445</v>
      </c>
      <c r="B80" s="78"/>
      <c r="C80" s="78" t="s">
        <v>92</v>
      </c>
      <c r="D80" s="79">
        <v>63.581409682100002</v>
      </c>
      <c r="E80" s="80">
        <v>2.6350211464506038E-3</v>
      </c>
      <c r="F80" s="78">
        <v>45</v>
      </c>
      <c r="G80" s="80">
        <v>0.100581727974094</v>
      </c>
      <c r="H80" s="79">
        <v>4.3038999999999996</v>
      </c>
      <c r="I80" s="79">
        <v>98.478800000000007</v>
      </c>
      <c r="J80" s="79"/>
    </row>
    <row r="81" spans="1:10">
      <c r="A81" s="78" t="s">
        <v>599</v>
      </c>
      <c r="B81" s="78"/>
      <c r="C81" s="78" t="s">
        <v>95</v>
      </c>
      <c r="D81" s="79">
        <v>62.292754904600002</v>
      </c>
      <c r="E81" s="80">
        <v>2.5816150863118802E-3</v>
      </c>
      <c r="F81" s="78">
        <v>29</v>
      </c>
      <c r="G81" s="80">
        <v>0.20741960612973809</v>
      </c>
      <c r="H81" s="79">
        <v>9.6541999999999994</v>
      </c>
      <c r="I81" s="79"/>
      <c r="J81" s="79"/>
    </row>
    <row r="82" spans="1:10">
      <c r="A82" s="78" t="s">
        <v>603</v>
      </c>
      <c r="B82" s="78"/>
      <c r="C82" s="78" t="s">
        <v>100</v>
      </c>
      <c r="D82" s="79">
        <v>61.707086040599997</v>
      </c>
      <c r="E82" s="80">
        <v>2.557343056969124E-3</v>
      </c>
      <c r="F82" s="78">
        <v>70</v>
      </c>
      <c r="G82" s="80">
        <v>0.1835075947382136</v>
      </c>
      <c r="H82" s="79">
        <v>6.1025</v>
      </c>
      <c r="I82" s="79">
        <v>81.867400000000004</v>
      </c>
      <c r="J82" s="79"/>
    </row>
    <row r="83" spans="1:10">
      <c r="A83" s="78" t="s">
        <v>601</v>
      </c>
      <c r="B83" s="78"/>
      <c r="C83" s="78" t="s">
        <v>100</v>
      </c>
      <c r="D83" s="79">
        <v>61.099408792299997</v>
      </c>
      <c r="E83" s="80">
        <v>2.5321589283457818E-3</v>
      </c>
      <c r="F83" s="78">
        <v>63</v>
      </c>
      <c r="G83" s="80">
        <v>0.25572018768245469</v>
      </c>
      <c r="H83" s="79">
        <v>24.3323</v>
      </c>
      <c r="I83" s="79">
        <v>163.87260000000001</v>
      </c>
      <c r="J83" s="79"/>
    </row>
    <row r="84" spans="1:10">
      <c r="A84" s="78" t="s">
        <v>415</v>
      </c>
      <c r="B84" s="78"/>
      <c r="C84" s="78" t="s">
        <v>95</v>
      </c>
      <c r="D84" s="79">
        <v>60.860523759000003</v>
      </c>
      <c r="E84" s="80">
        <v>2.5222587528469479E-3</v>
      </c>
      <c r="F84" s="78">
        <v>45</v>
      </c>
      <c r="G84" s="80">
        <v>0.2167928025446938</v>
      </c>
      <c r="H84" s="79">
        <v>13.9506</v>
      </c>
      <c r="I84" s="79">
        <v>18.726800000000001</v>
      </c>
      <c r="J84" s="79"/>
    </row>
    <row r="85" spans="1:10">
      <c r="A85" s="78" t="s">
        <v>630</v>
      </c>
      <c r="B85" s="78"/>
      <c r="C85" s="78" t="s">
        <v>89</v>
      </c>
      <c r="D85" s="79">
        <v>57.871740942000002</v>
      </c>
      <c r="E85" s="80">
        <v>2.3983938375467069E-3</v>
      </c>
      <c r="F85" s="78">
        <v>101</v>
      </c>
      <c r="G85" s="80">
        <v>0.2506364682006697</v>
      </c>
      <c r="H85" s="79">
        <v>10.2182</v>
      </c>
      <c r="I85" s="79">
        <v>65.997500000000002</v>
      </c>
      <c r="J85" s="79"/>
    </row>
    <row r="86" spans="1:10">
      <c r="A86" s="78" t="s">
        <v>605</v>
      </c>
      <c r="B86" s="78"/>
      <c r="C86" s="78" t="s">
        <v>92</v>
      </c>
      <c r="D86" s="79">
        <v>56.367693430299987</v>
      </c>
      <c r="E86" s="80">
        <v>2.3360611994625341E-3</v>
      </c>
      <c r="F86" s="78">
        <v>81</v>
      </c>
      <c r="G86" s="80">
        <v>0.1935953297879601</v>
      </c>
      <c r="H86" s="79">
        <v>7.1890999999999998</v>
      </c>
      <c r="I86" s="79">
        <v>63.119900000000001</v>
      </c>
      <c r="J86" s="79"/>
    </row>
    <row r="87" spans="1:10">
      <c r="A87" s="78" t="s">
        <v>607</v>
      </c>
      <c r="B87" s="78"/>
      <c r="C87" s="78" t="s">
        <v>92</v>
      </c>
      <c r="D87" s="79">
        <v>55.445906443799998</v>
      </c>
      <c r="E87" s="80">
        <v>2.2978593380364532E-3</v>
      </c>
      <c r="F87" s="78">
        <v>51</v>
      </c>
      <c r="G87" s="80">
        <v>0.15100171373541901</v>
      </c>
      <c r="H87" s="79">
        <v>7.6458000000000004</v>
      </c>
      <c r="I87" s="79">
        <v>65.871399999999994</v>
      </c>
      <c r="J87" s="79"/>
    </row>
    <row r="88" spans="1:10">
      <c r="A88" s="78" t="s">
        <v>611</v>
      </c>
      <c r="B88" s="78"/>
      <c r="C88" s="78" t="s">
        <v>100</v>
      </c>
      <c r="D88" s="79">
        <v>54.782985741300003</v>
      </c>
      <c r="E88" s="80">
        <v>2.2703857403568598E-3</v>
      </c>
      <c r="F88" s="78">
        <v>57</v>
      </c>
      <c r="G88" s="80">
        <v>0.22421690069335939</v>
      </c>
      <c r="H88" s="79">
        <v>18.8141</v>
      </c>
      <c r="I88" s="79">
        <v>129.20169999999999</v>
      </c>
      <c r="J88" s="79"/>
    </row>
    <row r="89" spans="1:10">
      <c r="A89" s="78" t="s">
        <v>609</v>
      </c>
      <c r="B89" s="78"/>
      <c r="C89" s="78" t="s">
        <v>100</v>
      </c>
      <c r="D89" s="79">
        <v>54.2610412266</v>
      </c>
      <c r="E89" s="80">
        <v>2.2487546560448742E-3</v>
      </c>
      <c r="F89" s="78">
        <v>54</v>
      </c>
      <c r="G89" s="80">
        <v>0.23109266143783799</v>
      </c>
      <c r="H89" s="79">
        <v>13.3123</v>
      </c>
      <c r="I89" s="79">
        <v>89.617000000000004</v>
      </c>
      <c r="J89" s="79"/>
    </row>
    <row r="90" spans="1:10">
      <c r="A90" s="78" t="s">
        <v>613</v>
      </c>
      <c r="B90" s="78"/>
      <c r="C90" s="78" t="s">
        <v>100</v>
      </c>
      <c r="D90" s="79">
        <v>52.704639343999993</v>
      </c>
      <c r="E90" s="80">
        <v>2.1842522819463472E-3</v>
      </c>
      <c r="F90" s="78">
        <v>73</v>
      </c>
      <c r="G90" s="80">
        <v>3.1179559404562351E-2</v>
      </c>
      <c r="H90" s="79">
        <v>36.622799999999998</v>
      </c>
      <c r="I90" s="79">
        <v>109.6794</v>
      </c>
      <c r="J90" s="79"/>
    </row>
    <row r="91" spans="1:10">
      <c r="A91" s="78" t="s">
        <v>626</v>
      </c>
      <c r="B91" s="78"/>
      <c r="C91" s="78" t="s">
        <v>86</v>
      </c>
      <c r="D91" s="79">
        <v>52.598562702400002</v>
      </c>
      <c r="E91" s="80">
        <v>2.1798561196851138E-3</v>
      </c>
      <c r="F91" s="78">
        <v>51</v>
      </c>
      <c r="G91" s="80">
        <v>0.28412868939628971</v>
      </c>
      <c r="H91" s="79">
        <v>16.878900000000002</v>
      </c>
      <c r="I91" s="79">
        <v>65.263000000000005</v>
      </c>
      <c r="J91" s="79"/>
    </row>
    <row r="92" spans="1:10">
      <c r="A92" s="78" t="s">
        <v>615</v>
      </c>
      <c r="B92" s="78"/>
      <c r="C92" s="78" t="s">
        <v>419</v>
      </c>
      <c r="D92" s="79">
        <v>51.405051604799993</v>
      </c>
      <c r="E92" s="80">
        <v>2.1303931241896728E-3</v>
      </c>
      <c r="F92" s="78">
        <v>78</v>
      </c>
      <c r="G92" s="80">
        <v>0.10766681177689751</v>
      </c>
      <c r="H92" s="79">
        <v>7.4576000000000002</v>
      </c>
      <c r="I92" s="79">
        <v>24.785699999999999</v>
      </c>
      <c r="J92" s="79"/>
    </row>
    <row r="93" spans="1:10">
      <c r="A93" s="78" t="s">
        <v>617</v>
      </c>
      <c r="B93" s="78"/>
      <c r="C93" s="78" t="s">
        <v>619</v>
      </c>
      <c r="D93" s="79">
        <v>49.5941658984</v>
      </c>
      <c r="E93" s="80">
        <v>2.0553441097996622E-3</v>
      </c>
      <c r="F93" s="78">
        <v>72</v>
      </c>
      <c r="G93" s="80">
        <v>0.17363193240834041</v>
      </c>
      <c r="H93" s="79">
        <v>18.224900000000002</v>
      </c>
      <c r="I93" s="79">
        <v>77.2911</v>
      </c>
      <c r="J93" s="79"/>
    </row>
    <row r="94" spans="1:10">
      <c r="A94" s="78" t="s">
        <v>632</v>
      </c>
      <c r="B94" s="78"/>
      <c r="C94" s="78" t="s">
        <v>101</v>
      </c>
      <c r="D94" s="79">
        <v>49.2836186332</v>
      </c>
      <c r="E94" s="80">
        <v>2.0424740175059271E-3</v>
      </c>
      <c r="F94" s="78">
        <v>122</v>
      </c>
      <c r="G94" s="80">
        <v>0.1227486735847559</v>
      </c>
      <c r="H94" s="79">
        <v>5.8856000000000002</v>
      </c>
      <c r="I94" s="79">
        <v>51.938899999999997</v>
      </c>
      <c r="J94" s="79"/>
    </row>
    <row r="95" spans="1:10">
      <c r="A95" s="78" t="s">
        <v>620</v>
      </c>
      <c r="B95" s="78"/>
      <c r="C95" s="78" t="s">
        <v>95</v>
      </c>
      <c r="D95" s="79">
        <v>48.516754656099998</v>
      </c>
      <c r="E95" s="80">
        <v>2.010692671256874E-3</v>
      </c>
      <c r="F95" s="78">
        <v>82</v>
      </c>
      <c r="G95" s="80">
        <v>0.17113838044697491</v>
      </c>
      <c r="H95" s="79">
        <v>6.2938999999999998</v>
      </c>
      <c r="I95" s="79">
        <v>43.314100000000003</v>
      </c>
      <c r="J95" s="79"/>
    </row>
    <row r="96" spans="1:10">
      <c r="A96" s="78" t="s">
        <v>638</v>
      </c>
      <c r="B96" s="78"/>
      <c r="C96" s="78" t="s">
        <v>404</v>
      </c>
      <c r="D96" s="79">
        <v>46.738624768800001</v>
      </c>
      <c r="E96" s="80">
        <v>1.937001164925104E-3</v>
      </c>
      <c r="F96" s="78">
        <v>10</v>
      </c>
      <c r="G96" s="80">
        <v>3.4266213905719448E-2</v>
      </c>
      <c r="H96" s="79">
        <v>1.4712000000000001</v>
      </c>
      <c r="I96" s="79">
        <v>62.854700000000001</v>
      </c>
      <c r="J96" s="79"/>
    </row>
    <row r="97" spans="1:10">
      <c r="A97" s="78" t="s">
        <v>624</v>
      </c>
      <c r="B97" s="78"/>
      <c r="C97" s="78" t="s">
        <v>94</v>
      </c>
      <c r="D97" s="79">
        <v>46.649113622399987</v>
      </c>
      <c r="E97" s="80">
        <v>1.933291530854605E-3</v>
      </c>
      <c r="F97" s="78">
        <v>142</v>
      </c>
      <c r="G97" s="80">
        <v>0.10104565265012461</v>
      </c>
      <c r="H97" s="79">
        <v>12.164099999999999</v>
      </c>
      <c r="I97" s="79">
        <v>147.69749999999999</v>
      </c>
      <c r="J97" s="79"/>
    </row>
    <row r="98" spans="1:10">
      <c r="A98" s="78" t="s">
        <v>622</v>
      </c>
      <c r="B98" s="78"/>
      <c r="C98" s="78" t="s">
        <v>99</v>
      </c>
      <c r="D98" s="79">
        <v>46.584694119700004</v>
      </c>
      <c r="E98" s="80">
        <v>1.9306217763979639E-3</v>
      </c>
      <c r="F98" s="78">
        <v>102</v>
      </c>
      <c r="G98" s="80">
        <v>0.13498786277197281</v>
      </c>
      <c r="H98" s="79">
        <v>6.7843</v>
      </c>
      <c r="I98" s="79">
        <v>72.257199999999997</v>
      </c>
      <c r="J98" s="79"/>
    </row>
    <row r="99" spans="1:10">
      <c r="A99" s="78" t="s">
        <v>628</v>
      </c>
      <c r="B99" s="78"/>
      <c r="C99" s="78" t="s">
        <v>97</v>
      </c>
      <c r="D99" s="79">
        <v>43.629326831999997</v>
      </c>
      <c r="E99" s="80">
        <v>1.8081417096999419E-3</v>
      </c>
      <c r="F99" s="78">
        <v>63</v>
      </c>
      <c r="G99" s="80">
        <v>0.19465391806756371</v>
      </c>
      <c r="H99" s="79">
        <v>12.8896</v>
      </c>
      <c r="I99" s="79">
        <v>77.493099999999998</v>
      </c>
      <c r="J99" s="79"/>
    </row>
    <row r="100" spans="1:10">
      <c r="A100" s="78" t="s">
        <v>384</v>
      </c>
      <c r="B100" s="78"/>
      <c r="C100" s="78" t="s">
        <v>92</v>
      </c>
      <c r="D100" s="79">
        <v>43.456871638300001</v>
      </c>
      <c r="E100" s="80">
        <v>1.8009946035806091E-3</v>
      </c>
      <c r="F100" s="78">
        <v>28</v>
      </c>
      <c r="G100" s="80">
        <v>0.30562659346548471</v>
      </c>
      <c r="H100" s="79">
        <v>13.345800000000001</v>
      </c>
      <c r="I100" s="79">
        <v>2964.3498</v>
      </c>
      <c r="J100" s="79"/>
    </row>
    <row r="101" spans="1:10">
      <c r="A101" s="78" t="s">
        <v>981</v>
      </c>
      <c r="B101" s="78"/>
      <c r="C101" s="78" t="s">
        <v>363</v>
      </c>
      <c r="D101" s="79">
        <v>41.857762367399999</v>
      </c>
      <c r="E101" s="80">
        <v>1.734722295914349E-3</v>
      </c>
      <c r="F101" s="78">
        <v>94</v>
      </c>
      <c r="G101" s="80">
        <v>0.1323779461902862</v>
      </c>
      <c r="H101" s="79">
        <v>15.5221</v>
      </c>
      <c r="I101" s="79">
        <v>160.6651</v>
      </c>
      <c r="J101" s="79"/>
    </row>
  </sheetData>
  <autoFilter ref="A1:J101" xr:uid="{00000000-0009-0000-0000-00001B000000}"/>
  <phoneticPr fontId="4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5"/>
  <sheetViews>
    <sheetView showGridLines="0" workbookViewId="0">
      <pane ySplit="4" topLeftCell="A5" activePane="bottomLeft" state="frozen"/>
      <selection pane="bottomLeft"/>
    </sheetView>
  </sheetViews>
  <sheetFormatPr baseColWidth="10" defaultColWidth="8.83203125" defaultRowHeight="14"/>
  <cols>
    <col min="1" max="1" width="22" customWidth="1"/>
    <col min="2" max="4" width="18" customWidth="1"/>
    <col min="5" max="5" width="20" customWidth="1"/>
    <col min="6" max="6" width="17" customWidth="1"/>
    <col min="7" max="7" width="13" customWidth="1"/>
    <col min="8" max="8" width="31" customWidth="1"/>
  </cols>
  <sheetData>
    <row r="1" spans="1:8" ht="31" customHeight="1">
      <c r="A1" s="91" t="s">
        <v>74</v>
      </c>
      <c r="B1" s="82"/>
      <c r="C1" s="82"/>
      <c r="D1" s="82"/>
      <c r="E1" s="82"/>
      <c r="F1" s="82"/>
      <c r="G1" s="82"/>
      <c r="H1" s="82"/>
    </row>
    <row r="2" spans="1:8" ht="40" customHeight="1">
      <c r="A2" s="39" t="s">
        <v>75</v>
      </c>
      <c r="B2" s="90" t="s">
        <v>76</v>
      </c>
      <c r="C2" s="82"/>
      <c r="D2" s="82"/>
      <c r="E2" s="82"/>
      <c r="F2" s="82"/>
      <c r="G2" s="82"/>
      <c r="H2" s="82"/>
    </row>
    <row r="3" spans="1:8">
      <c r="A3" s="39"/>
      <c r="B3" s="39"/>
      <c r="C3" s="39"/>
      <c r="D3" s="39"/>
      <c r="E3" s="39"/>
      <c r="F3" s="39"/>
      <c r="G3" s="39"/>
      <c r="H3" s="39"/>
    </row>
    <row r="4" spans="1:8">
      <c r="A4" s="89" t="s">
        <v>77</v>
      </c>
      <c r="B4" s="82"/>
      <c r="C4" s="82"/>
      <c r="D4" s="82"/>
      <c r="E4" s="82"/>
      <c r="F4" s="82"/>
      <c r="G4" s="82"/>
      <c r="H4" s="82"/>
    </row>
    <row r="5" spans="1:8">
      <c r="A5" s="38" t="s">
        <v>78</v>
      </c>
      <c r="B5" s="38" t="s">
        <v>79</v>
      </c>
      <c r="C5" s="38" t="s">
        <v>80</v>
      </c>
      <c r="D5" s="38" t="s">
        <v>81</v>
      </c>
      <c r="E5" s="38" t="s">
        <v>82</v>
      </c>
      <c r="F5" s="38" t="s">
        <v>83</v>
      </c>
      <c r="G5" s="38" t="s">
        <v>84</v>
      </c>
      <c r="H5" s="38" t="s">
        <v>85</v>
      </c>
    </row>
    <row r="6" spans="1:8">
      <c r="A6" s="39" t="s">
        <v>86</v>
      </c>
      <c r="B6" s="41">
        <v>0.95000000000000007</v>
      </c>
      <c r="C6" s="41">
        <v>0.92000000000000015</v>
      </c>
      <c r="D6" s="41">
        <v>0.78888888888888886</v>
      </c>
      <c r="E6" s="41">
        <v>0.88629629629629625</v>
      </c>
      <c r="F6" s="41">
        <v>7.2318116459156201E-2</v>
      </c>
      <c r="G6" s="39" t="s">
        <v>87</v>
      </c>
      <c r="H6" s="39" t="s">
        <v>88</v>
      </c>
    </row>
    <row r="7" spans="1:8">
      <c r="A7" s="39" t="s">
        <v>89</v>
      </c>
      <c r="B7" s="41">
        <v>0.92500000000000004</v>
      </c>
      <c r="C7" s="41">
        <v>0.71333333333333326</v>
      </c>
      <c r="D7" s="41">
        <v>0.55555555555555558</v>
      </c>
      <c r="E7" s="41">
        <v>0.73129629629629633</v>
      </c>
      <c r="F7" s="41">
        <v>-1.9344125088560399E-2</v>
      </c>
      <c r="G7" s="39" t="s">
        <v>90</v>
      </c>
      <c r="H7" s="39" t="s">
        <v>91</v>
      </c>
    </row>
    <row r="8" spans="1:8">
      <c r="A8" s="39" t="s">
        <v>92</v>
      </c>
      <c r="B8" s="41">
        <v>0.71666666666666667</v>
      </c>
      <c r="C8" s="41">
        <v>0.54</v>
      </c>
      <c r="D8" s="41">
        <v>0.8666666666666667</v>
      </c>
      <c r="E8" s="41">
        <v>0.70777777777777784</v>
      </c>
      <c r="F8" s="41">
        <v>0.198775857710528</v>
      </c>
      <c r="G8" s="39" t="s">
        <v>87</v>
      </c>
      <c r="H8" s="39" t="s">
        <v>93</v>
      </c>
    </row>
    <row r="9" spans="1:8">
      <c r="A9" s="39" t="s">
        <v>94</v>
      </c>
      <c r="B9" s="41">
        <v>0.8833333333333333</v>
      </c>
      <c r="C9" s="41">
        <v>0.42666666666666658</v>
      </c>
      <c r="D9" s="41">
        <v>0.76666666666666661</v>
      </c>
      <c r="E9" s="41">
        <v>0.69222222222222218</v>
      </c>
      <c r="F9" s="41">
        <v>7.2076594425514997E-3</v>
      </c>
      <c r="G9" s="39" t="s">
        <v>87</v>
      </c>
      <c r="H9" s="39" t="s">
        <v>93</v>
      </c>
    </row>
    <row r="10" spans="1:8">
      <c r="A10" s="39" t="s">
        <v>95</v>
      </c>
      <c r="B10" s="41">
        <v>0.88333333333333341</v>
      </c>
      <c r="C10" s="41">
        <v>0.57333333333333336</v>
      </c>
      <c r="D10" s="41">
        <v>0.6</v>
      </c>
      <c r="E10" s="41">
        <v>0.68555555555555558</v>
      </c>
      <c r="F10" s="41">
        <v>-6.8072630591344094E-2</v>
      </c>
      <c r="G10" s="39" t="s">
        <v>96</v>
      </c>
      <c r="H10" s="39" t="s">
        <v>91</v>
      </c>
    </row>
    <row r="11" spans="1:8">
      <c r="A11" s="39" t="s">
        <v>97</v>
      </c>
      <c r="B11" s="41">
        <v>0.76666666666666661</v>
      </c>
      <c r="C11" s="41">
        <v>0.37333333333333341</v>
      </c>
      <c r="D11" s="41">
        <v>0.79999999999999993</v>
      </c>
      <c r="E11" s="41">
        <v>0.64666666666666661</v>
      </c>
      <c r="F11" s="41">
        <v>5.3247912946077801E-2</v>
      </c>
      <c r="G11" s="39" t="s">
        <v>87</v>
      </c>
      <c r="H11" s="39" t="s">
        <v>93</v>
      </c>
    </row>
    <row r="12" spans="1:8">
      <c r="A12" s="39" t="s">
        <v>98</v>
      </c>
      <c r="B12" s="41">
        <v>0.66666666666666674</v>
      </c>
      <c r="C12" s="41">
        <v>0.55333333333333334</v>
      </c>
      <c r="D12" s="41">
        <v>0.65555555555555556</v>
      </c>
      <c r="E12" s="41">
        <v>0.62518518518518518</v>
      </c>
      <c r="F12" s="41">
        <v>-5.1193622091569899E-2</v>
      </c>
      <c r="G12" s="39" t="s">
        <v>96</v>
      </c>
      <c r="H12" s="39" t="s">
        <v>91</v>
      </c>
    </row>
    <row r="13" spans="1:8">
      <c r="A13" s="39" t="s">
        <v>99</v>
      </c>
      <c r="B13" s="41">
        <v>0.60833333333333339</v>
      </c>
      <c r="C13" s="41">
        <v>0.49333333333333329</v>
      </c>
      <c r="D13" s="41">
        <v>0.68888888888888877</v>
      </c>
      <c r="E13" s="41">
        <v>0.59685185185185174</v>
      </c>
      <c r="F13" s="41">
        <v>-2.1384074244565801E-2</v>
      </c>
      <c r="G13" s="39" t="s">
        <v>90</v>
      </c>
      <c r="H13" s="39" t="s">
        <v>91</v>
      </c>
    </row>
    <row r="14" spans="1:8">
      <c r="A14" s="39" t="s">
        <v>100</v>
      </c>
      <c r="B14" s="41">
        <v>0.67500000000000004</v>
      </c>
      <c r="C14" s="41">
        <v>0.82666666666666677</v>
      </c>
      <c r="D14" s="41">
        <v>0.22222222222222221</v>
      </c>
      <c r="E14" s="41">
        <v>0.57462962962962971</v>
      </c>
      <c r="F14" s="41">
        <v>-9.5955111050033806E-2</v>
      </c>
      <c r="G14" s="39" t="s">
        <v>96</v>
      </c>
      <c r="H14" s="39" t="s">
        <v>91</v>
      </c>
    </row>
    <row r="15" spans="1:8">
      <c r="A15" s="39" t="s">
        <v>101</v>
      </c>
      <c r="B15" s="41">
        <v>0.5</v>
      </c>
      <c r="C15" s="41">
        <v>0.59999999999999987</v>
      </c>
      <c r="D15" s="41">
        <v>0.56666666666666676</v>
      </c>
      <c r="E15" s="41">
        <v>0.55555555555555547</v>
      </c>
      <c r="F15" s="41">
        <v>2.79572323416616E-2</v>
      </c>
      <c r="G15" s="39" t="s">
        <v>87</v>
      </c>
      <c r="H15" s="39" t="s">
        <v>91</v>
      </c>
    </row>
    <row r="16" spans="1:8">
      <c r="A16" s="39"/>
      <c r="B16" s="39"/>
      <c r="C16" s="39"/>
      <c r="D16" s="39"/>
      <c r="E16" s="39"/>
      <c r="F16" s="39"/>
      <c r="G16" s="39"/>
      <c r="H16" s="39"/>
    </row>
    <row r="17" spans="1:8">
      <c r="A17" s="89" t="s">
        <v>102</v>
      </c>
      <c r="B17" s="82"/>
      <c r="C17" s="82"/>
      <c r="D17" s="82"/>
      <c r="E17" s="82"/>
      <c r="F17" s="82"/>
      <c r="G17" s="82"/>
      <c r="H17" s="82"/>
    </row>
    <row r="18" spans="1:8">
      <c r="A18" s="38" t="s">
        <v>103</v>
      </c>
      <c r="B18" s="38" t="s">
        <v>104</v>
      </c>
      <c r="C18" s="38" t="s">
        <v>105</v>
      </c>
      <c r="D18" s="38" t="s">
        <v>106</v>
      </c>
      <c r="E18" s="38" t="s">
        <v>107</v>
      </c>
      <c r="F18" s="38"/>
      <c r="G18" s="38"/>
      <c r="H18" s="38"/>
    </row>
    <row r="19" spans="1:8" ht="28" customHeight="1">
      <c r="A19" s="39" t="s">
        <v>108</v>
      </c>
      <c r="B19" s="39" t="s">
        <v>109</v>
      </c>
      <c r="C19" s="39" t="s">
        <v>110</v>
      </c>
      <c r="D19" s="39" t="s">
        <v>111</v>
      </c>
      <c r="E19" s="39" t="s">
        <v>112</v>
      </c>
      <c r="F19" s="39"/>
      <c r="G19" s="39"/>
      <c r="H19" s="39"/>
    </row>
    <row r="20" spans="1:8" ht="28" customHeight="1">
      <c r="A20" s="39" t="s">
        <v>113</v>
      </c>
      <c r="B20" s="39" t="s">
        <v>114</v>
      </c>
      <c r="C20" s="39" t="s">
        <v>115</v>
      </c>
      <c r="D20" s="39" t="s">
        <v>116</v>
      </c>
      <c r="E20" s="39" t="s">
        <v>117</v>
      </c>
      <c r="F20" s="39"/>
      <c r="G20" s="39"/>
      <c r="H20" s="39"/>
    </row>
    <row r="21" spans="1:8">
      <c r="A21" s="39" t="s">
        <v>118</v>
      </c>
      <c r="B21" s="39" t="s">
        <v>119</v>
      </c>
      <c r="C21" s="39" t="s">
        <v>120</v>
      </c>
      <c r="D21" s="39" t="s">
        <v>121</v>
      </c>
      <c r="E21" s="39" t="s">
        <v>122</v>
      </c>
      <c r="F21" s="39"/>
      <c r="G21" s="39"/>
      <c r="H21" s="39"/>
    </row>
    <row r="22" spans="1:8">
      <c r="A22" s="39"/>
      <c r="B22" s="39"/>
      <c r="C22" s="39"/>
      <c r="D22" s="39"/>
      <c r="E22" s="39"/>
      <c r="F22" s="39"/>
      <c r="G22" s="39"/>
      <c r="H22" s="39"/>
    </row>
    <row r="23" spans="1:8">
      <c r="A23" s="39"/>
      <c r="B23" s="39"/>
      <c r="C23" s="39"/>
      <c r="D23" s="39"/>
      <c r="E23" s="39"/>
      <c r="F23" s="39"/>
      <c r="G23" s="39"/>
      <c r="H23" s="39"/>
    </row>
    <row r="24" spans="1:8" ht="32" customHeight="1">
      <c r="A24" s="40" t="s">
        <v>123</v>
      </c>
      <c r="B24" s="89" t="s">
        <v>124</v>
      </c>
      <c r="C24" s="85"/>
      <c r="D24" s="85"/>
      <c r="E24" s="85"/>
      <c r="F24" s="85"/>
      <c r="G24" s="85"/>
      <c r="H24" s="85"/>
    </row>
    <row r="25" spans="1:8" ht="32" customHeight="1">
      <c r="A25" s="39"/>
      <c r="B25" s="82"/>
      <c r="C25" s="82"/>
      <c r="D25" s="82"/>
      <c r="E25" s="82"/>
      <c r="F25" s="82"/>
      <c r="G25" s="82"/>
      <c r="H25" s="82"/>
    </row>
  </sheetData>
  <mergeCells count="5">
    <mergeCell ref="A4:H4"/>
    <mergeCell ref="B24:H25"/>
    <mergeCell ref="B2:H2"/>
    <mergeCell ref="A1:H1"/>
    <mergeCell ref="A17:H17"/>
  </mergeCells>
  <phoneticPr fontId="4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9"/>
  <sheetViews>
    <sheetView showGridLines="0" workbookViewId="0">
      <pane ySplit="4" topLeftCell="A5" activePane="bottomLeft" state="frozen"/>
      <selection pane="bottomLeft"/>
    </sheetView>
  </sheetViews>
  <sheetFormatPr baseColWidth="10" defaultColWidth="8.83203125" defaultRowHeight="14"/>
  <cols>
    <col min="1" max="1" width="18" customWidth="1"/>
    <col min="2" max="2" width="19" customWidth="1"/>
    <col min="3" max="3" width="16" customWidth="1"/>
    <col min="4" max="4" width="15" customWidth="1"/>
    <col min="5" max="5" width="25" customWidth="1"/>
    <col min="6" max="6" width="14" customWidth="1"/>
    <col min="7" max="7" width="21" customWidth="1"/>
    <col min="8" max="8" width="17" customWidth="1"/>
    <col min="9" max="9" width="21" customWidth="1"/>
    <col min="10" max="10" width="38" customWidth="1"/>
  </cols>
  <sheetData>
    <row r="1" spans="1:10" ht="31" customHeight="1">
      <c r="A1" s="92" t="s">
        <v>125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ht="42" customHeight="1">
      <c r="A2" s="49" t="s">
        <v>75</v>
      </c>
      <c r="B2" s="93" t="s">
        <v>126</v>
      </c>
      <c r="C2" s="82"/>
      <c r="D2" s="82"/>
      <c r="E2" s="82"/>
      <c r="F2" s="82"/>
      <c r="G2" s="82"/>
      <c r="H2" s="82"/>
      <c r="I2" s="82"/>
      <c r="J2" s="82"/>
    </row>
    <row r="3" spans="1:10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0">
      <c r="A4" s="94" t="s">
        <v>127</v>
      </c>
      <c r="B4" s="82"/>
      <c r="C4" s="82"/>
      <c r="D4" s="82"/>
      <c r="E4" s="82"/>
      <c r="F4" s="82"/>
      <c r="G4" s="82"/>
      <c r="H4" s="82"/>
      <c r="I4" s="82"/>
      <c r="J4" s="82"/>
    </row>
    <row r="5" spans="1:10" ht="42" customHeight="1">
      <c r="A5" s="50" t="s">
        <v>128</v>
      </c>
      <c r="B5" s="50" t="s">
        <v>129</v>
      </c>
      <c r="C5" s="50" t="s">
        <v>130</v>
      </c>
      <c r="D5" s="50" t="s">
        <v>131</v>
      </c>
      <c r="E5" s="50" t="s">
        <v>132</v>
      </c>
      <c r="F5" s="50" t="s">
        <v>133</v>
      </c>
      <c r="G5" s="50" t="s">
        <v>134</v>
      </c>
      <c r="H5" s="50" t="s">
        <v>135</v>
      </c>
      <c r="I5" s="50" t="s">
        <v>136</v>
      </c>
      <c r="J5" s="50" t="s">
        <v>137</v>
      </c>
    </row>
    <row r="6" spans="1:10">
      <c r="A6" s="51" t="str">
        <f>指定组合_指标!A5</f>
        <v>2026 通信+电子</v>
      </c>
      <c r="B6" s="52">
        <f>指定组合_指标!D5</f>
        <v>0.3380049551679844</v>
      </c>
      <c r="C6" s="53">
        <f>指定组合_指标!F5</f>
        <v>1.392633763884582</v>
      </c>
      <c r="D6" s="52">
        <f>指定组合_指标!H5</f>
        <v>-3.4760888670518002E-3</v>
      </c>
      <c r="E6" s="52">
        <f>指定组合_指标!J5</f>
        <v>6.5636076370674798E-2</v>
      </c>
      <c r="F6" s="54">
        <f>指定组合_指标!N5</f>
        <v>4.6942955436597762</v>
      </c>
      <c r="G6" s="52">
        <f>指定组合_指标!O5</f>
        <v>5.0817808878997402E-2</v>
      </c>
      <c r="H6" s="52">
        <f>指定组合_指标!P5</f>
        <v>8.1344245117185507E-2</v>
      </c>
      <c r="I6" s="52">
        <f>指定组合_指标!U5</f>
        <v>0.1639207469499474</v>
      </c>
      <c r="J6" s="55" t="s">
        <v>138</v>
      </c>
    </row>
    <row r="7" spans="1:10">
      <c r="A7" s="51" t="str">
        <f>指定组合_指标!A6</f>
        <v>2021 食品饮料+医药</v>
      </c>
      <c r="B7" s="52">
        <f>指定组合_指标!D6</f>
        <v>0.32894332042966018</v>
      </c>
      <c r="C7" s="53">
        <f>指定组合_指标!F6</f>
        <v>1.5768973785856351</v>
      </c>
      <c r="D7" s="52">
        <f>指定组合_指标!H6</f>
        <v>1.2780836378522601E-2</v>
      </c>
      <c r="E7" s="52">
        <f>指定组合_指标!J6</f>
        <v>0.11539582206534781</v>
      </c>
      <c r="F7" s="54">
        <f>指定组合_指标!N6</f>
        <v>29.224157636152309</v>
      </c>
      <c r="G7" s="52">
        <f>指定组合_指标!O6</f>
        <v>2.3966169543226699E-2</v>
      </c>
      <c r="H7" s="52">
        <f>指定组合_指标!P6</f>
        <v>2.35898623919511E-2</v>
      </c>
      <c r="I7" s="52">
        <f>指定组合_指标!U6</f>
        <v>-5.9298857526830201E-2</v>
      </c>
      <c r="J7" s="55" t="s">
        <v>139</v>
      </c>
    </row>
    <row r="8" spans="1:10">
      <c r="A8" s="51" t="str">
        <f>指定组合_指标!A7</f>
        <v>2015 传媒+计算机</v>
      </c>
      <c r="B8" s="52">
        <f>指定组合_指标!D7</f>
        <v>0.2359330438034738</v>
      </c>
      <c r="C8" s="53">
        <f>指定组合_指标!F7</f>
        <v>3.0181596355559761</v>
      </c>
      <c r="D8" s="52">
        <f>指定组合_指标!H7</f>
        <v>0.1192854629661832</v>
      </c>
      <c r="E8" s="52">
        <f>指定组合_指标!J7</f>
        <v>9.1148195609290494E-2</v>
      </c>
      <c r="F8" s="54">
        <f>指定组合_指标!N7</f>
        <v>6.7021974237386024</v>
      </c>
      <c r="G8" s="52">
        <f>指定组合_指标!O7</f>
        <v>7.1285366826897803E-2</v>
      </c>
      <c r="H8" s="52">
        <f>指定组合_指标!P7</f>
        <v>6.5210566737595593E-2</v>
      </c>
      <c r="I8" s="52">
        <f>指定组合_指标!U7</f>
        <v>-0.15223356696931081</v>
      </c>
      <c r="J8" s="55" t="s">
        <v>140</v>
      </c>
    </row>
    <row r="9" spans="1:10">
      <c r="A9" s="49"/>
      <c r="B9" s="49"/>
      <c r="C9" s="49"/>
      <c r="D9" s="49"/>
      <c r="E9" s="49"/>
      <c r="F9" s="49"/>
      <c r="G9" s="49"/>
      <c r="H9" s="49"/>
      <c r="I9" s="49"/>
      <c r="J9" s="49"/>
    </row>
    <row r="10" spans="1:10">
      <c r="A10" s="94" t="s">
        <v>141</v>
      </c>
      <c r="B10" s="82"/>
      <c r="C10" s="82"/>
      <c r="D10" s="82"/>
      <c r="E10" s="82"/>
      <c r="F10" s="82"/>
      <c r="G10" s="82"/>
      <c r="H10" s="82"/>
      <c r="I10" s="82"/>
      <c r="J10" s="82"/>
    </row>
    <row r="11" spans="1:10" ht="33" customHeight="1">
      <c r="A11" s="49" t="s">
        <v>142</v>
      </c>
      <c r="B11" s="93" t="s">
        <v>143</v>
      </c>
      <c r="C11" s="82"/>
      <c r="D11" s="82"/>
      <c r="E11" s="82"/>
      <c r="F11" s="82"/>
      <c r="G11" s="82"/>
      <c r="H11" s="82"/>
      <c r="I11" s="82"/>
      <c r="J11" s="82"/>
    </row>
    <row r="12" spans="1:10" ht="33" customHeight="1">
      <c r="A12" s="49" t="s">
        <v>144</v>
      </c>
      <c r="B12" s="93" t="s">
        <v>145</v>
      </c>
      <c r="C12" s="82"/>
      <c r="D12" s="82"/>
      <c r="E12" s="82"/>
      <c r="F12" s="82"/>
      <c r="G12" s="82"/>
      <c r="H12" s="82"/>
      <c r="I12" s="82"/>
      <c r="J12" s="82"/>
    </row>
    <row r="13" spans="1:10" ht="33" customHeight="1">
      <c r="A13" s="49" t="s">
        <v>146</v>
      </c>
      <c r="B13" s="93" t="s">
        <v>147</v>
      </c>
      <c r="C13" s="82"/>
      <c r="D13" s="82"/>
      <c r="E13" s="82"/>
      <c r="F13" s="82"/>
      <c r="G13" s="82"/>
      <c r="H13" s="82"/>
      <c r="I13" s="82"/>
      <c r="J13" s="82"/>
    </row>
    <row r="14" spans="1:10" ht="33" customHeight="1">
      <c r="A14" s="49" t="s">
        <v>148</v>
      </c>
      <c r="B14" s="93" t="s">
        <v>149</v>
      </c>
      <c r="C14" s="82"/>
      <c r="D14" s="82"/>
      <c r="E14" s="82"/>
      <c r="F14" s="82"/>
      <c r="G14" s="82"/>
      <c r="H14" s="82"/>
      <c r="I14" s="82"/>
      <c r="J14" s="82"/>
    </row>
    <row r="15" spans="1:10">
      <c r="A15" s="49"/>
      <c r="B15" s="49"/>
      <c r="C15" s="49"/>
      <c r="D15" s="49"/>
      <c r="E15" s="49"/>
      <c r="F15" s="49"/>
      <c r="G15" s="49"/>
      <c r="H15" s="49"/>
      <c r="I15" s="49"/>
      <c r="J15" s="49"/>
    </row>
    <row r="16" spans="1:10">
      <c r="A16" s="94" t="s">
        <v>150</v>
      </c>
      <c r="B16" s="82"/>
      <c r="C16" s="82"/>
      <c r="D16" s="82"/>
      <c r="E16" s="82"/>
      <c r="F16" s="82"/>
      <c r="G16" s="82"/>
      <c r="H16" s="82"/>
      <c r="I16" s="82"/>
      <c r="J16" s="82"/>
    </row>
    <row r="17" spans="1:10" ht="33" customHeight="1">
      <c r="A17" s="49" t="s">
        <v>151</v>
      </c>
      <c r="B17" s="93" t="s">
        <v>152</v>
      </c>
      <c r="C17" s="82"/>
      <c r="D17" s="82"/>
      <c r="E17" s="82"/>
      <c r="F17" s="82"/>
      <c r="G17" s="82"/>
      <c r="H17" s="82"/>
      <c r="I17" s="82"/>
      <c r="J17" s="82"/>
    </row>
    <row r="18" spans="1:10" ht="33" customHeight="1">
      <c r="A18" s="49" t="s">
        <v>133</v>
      </c>
      <c r="B18" s="93" t="s">
        <v>153</v>
      </c>
      <c r="C18" s="82"/>
      <c r="D18" s="82"/>
      <c r="E18" s="82"/>
      <c r="F18" s="82"/>
      <c r="G18" s="82"/>
      <c r="H18" s="82"/>
      <c r="I18" s="82"/>
      <c r="J18" s="82"/>
    </row>
    <row r="19" spans="1:10" ht="33" customHeight="1">
      <c r="A19" s="49" t="s">
        <v>46</v>
      </c>
      <c r="B19" s="93" t="s">
        <v>154</v>
      </c>
      <c r="C19" s="82"/>
      <c r="D19" s="82"/>
      <c r="E19" s="82"/>
      <c r="F19" s="82"/>
      <c r="G19" s="82"/>
      <c r="H19" s="82"/>
      <c r="I19" s="82"/>
      <c r="J19" s="82"/>
    </row>
  </sheetData>
  <mergeCells count="12">
    <mergeCell ref="A1:J1"/>
    <mergeCell ref="B11:J11"/>
    <mergeCell ref="B19:J19"/>
    <mergeCell ref="B14:J14"/>
    <mergeCell ref="B17:J17"/>
    <mergeCell ref="B18:J18"/>
    <mergeCell ref="A4:J4"/>
    <mergeCell ref="A16:J16"/>
    <mergeCell ref="B12:J12"/>
    <mergeCell ref="B13:J13"/>
    <mergeCell ref="B2:J2"/>
    <mergeCell ref="A10:J10"/>
  </mergeCells>
  <phoneticPr fontId="4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6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4"/>
  <cols>
    <col min="1" max="1" width="33" customWidth="1"/>
    <col min="2" max="2" width="22" customWidth="1"/>
    <col min="3" max="3" width="19" customWidth="1"/>
    <col min="4" max="4" width="20" customWidth="1"/>
    <col min="5" max="5" width="17" customWidth="1"/>
    <col min="6" max="6" width="53" customWidth="1"/>
  </cols>
  <sheetData>
    <row r="1" spans="1:6" ht="30" customHeight="1">
      <c r="A1" s="96" t="s">
        <v>155</v>
      </c>
      <c r="B1" s="85"/>
      <c r="C1" s="85"/>
      <c r="D1" s="85"/>
      <c r="E1" s="85"/>
      <c r="F1" s="85"/>
    </row>
    <row r="2" spans="1:6" ht="42" customHeight="1">
      <c r="A2" s="25" t="s">
        <v>156</v>
      </c>
      <c r="B2" s="95" t="s">
        <v>157</v>
      </c>
      <c r="C2" s="82"/>
      <c r="D2" s="82"/>
      <c r="E2" s="82"/>
      <c r="F2" s="82"/>
    </row>
    <row r="3" spans="1:6">
      <c r="A3" s="25"/>
      <c r="B3" s="25"/>
      <c r="C3" s="25"/>
      <c r="D3" s="25"/>
      <c r="E3" s="25"/>
      <c r="F3" s="25"/>
    </row>
    <row r="4" spans="1:6">
      <c r="A4" s="97" t="s">
        <v>158</v>
      </c>
      <c r="B4" s="82"/>
      <c r="C4" s="82"/>
      <c r="D4" s="82"/>
      <c r="E4" s="82"/>
      <c r="F4" s="82"/>
    </row>
    <row r="5" spans="1:6">
      <c r="A5" s="27" t="s">
        <v>7</v>
      </c>
      <c r="B5" s="27" t="s">
        <v>52</v>
      </c>
      <c r="C5" s="27" t="s">
        <v>4</v>
      </c>
      <c r="D5" s="27" t="s">
        <v>159</v>
      </c>
      <c r="E5" s="27" t="s">
        <v>53</v>
      </c>
      <c r="F5" s="27" t="s">
        <v>160</v>
      </c>
    </row>
    <row r="6" spans="1:6">
      <c r="A6" s="25" t="s">
        <v>13</v>
      </c>
      <c r="B6" s="28">
        <f>Dashboard!B8</f>
        <v>0.3036034814832077</v>
      </c>
      <c r="C6" s="28">
        <f>Dashboard!C8</f>
        <v>0.41365376954309491</v>
      </c>
      <c r="D6" s="28">
        <f>'2015可见_指标'!E3</f>
        <v>0.24338301825050879</v>
      </c>
      <c r="E6" s="28">
        <f>B6/C6</f>
        <v>0.73395555374378851</v>
      </c>
      <c r="F6" s="28">
        <f>B6/D6</f>
        <v>1.2474308341871054</v>
      </c>
    </row>
    <row r="7" spans="1:6">
      <c r="A7" s="25" t="s">
        <v>15</v>
      </c>
      <c r="B7" s="28">
        <f>Dashboard!B9</f>
        <v>8.9532231904442157E-3</v>
      </c>
      <c r="C7" s="28">
        <f>Dashboard!C9</f>
        <v>1.342677442948813E-2</v>
      </c>
      <c r="D7" s="28">
        <f>'2015可见_指标'!F3</f>
        <v>5.5661795484599321E-3</v>
      </c>
      <c r="E7" s="28">
        <f>B7/C7</f>
        <v>0.66681861957708788</v>
      </c>
      <c r="F7" s="28">
        <f>B7/D7</f>
        <v>1.6085042015795954</v>
      </c>
    </row>
    <row r="8" spans="1:6">
      <c r="A8" s="25" t="s">
        <v>17</v>
      </c>
      <c r="B8" s="28">
        <f>Dashboard!B10</f>
        <v>9.4811576980478818E-2</v>
      </c>
      <c r="C8" s="28">
        <f>Dashboard!C10</f>
        <v>0.17516794012505951</v>
      </c>
      <c r="D8" s="28">
        <f>'2015可见_指标'!G3</f>
        <v>0.15159985273724341</v>
      </c>
      <c r="E8" s="28">
        <f>B8/C8</f>
        <v>0.54126101450293351</v>
      </c>
      <c r="F8" s="28">
        <f>B8/D8</f>
        <v>0.62540678812405293</v>
      </c>
    </row>
    <row r="9" spans="1:6">
      <c r="A9" s="25" t="s">
        <v>23</v>
      </c>
      <c r="B9" s="29">
        <f>Dashboard!B13</f>
        <v>18.535555683260529</v>
      </c>
      <c r="C9" s="29">
        <f>Dashboard!C13</f>
        <v>56.566326831854703</v>
      </c>
      <c r="D9" s="29">
        <f>'2015可见_指标'!K3</f>
        <v>17.59826652890812</v>
      </c>
      <c r="E9" s="29">
        <f>B9/C9</f>
        <v>0.32767826234074005</v>
      </c>
      <c r="F9" s="29">
        <f>B9/D9</f>
        <v>1.0532603113387762</v>
      </c>
    </row>
    <row r="10" spans="1:6">
      <c r="A10" s="25"/>
      <c r="B10" s="25"/>
      <c r="C10" s="25"/>
      <c r="D10" s="25"/>
      <c r="E10" s="25"/>
      <c r="F10" s="25"/>
    </row>
    <row r="11" spans="1:6">
      <c r="A11" s="25"/>
      <c r="B11" s="25"/>
      <c r="C11" s="25"/>
      <c r="D11" s="25"/>
      <c r="E11" s="25"/>
      <c r="F11" s="25"/>
    </row>
    <row r="12" spans="1:6">
      <c r="A12" s="97" t="s">
        <v>161</v>
      </c>
      <c r="B12" s="82"/>
      <c r="C12" s="82"/>
      <c r="D12" s="82"/>
      <c r="E12" s="82"/>
      <c r="F12" s="82"/>
    </row>
    <row r="13" spans="1:6">
      <c r="A13" s="27" t="s">
        <v>7</v>
      </c>
      <c r="B13" s="27" t="s">
        <v>52</v>
      </c>
      <c r="C13" s="27" t="s">
        <v>4</v>
      </c>
      <c r="D13" s="27" t="s">
        <v>159</v>
      </c>
      <c r="E13" s="27" t="s">
        <v>53</v>
      </c>
      <c r="F13" s="27" t="s">
        <v>160</v>
      </c>
    </row>
    <row r="14" spans="1:6">
      <c r="A14" s="25" t="s">
        <v>162</v>
      </c>
      <c r="B14" s="28">
        <f>资金交易_结论!B6</f>
        <v>4.9086397698534359E-2</v>
      </c>
      <c r="C14" s="28">
        <f>资金交易_结论!C6</f>
        <v>3.6047518058118608E-2</v>
      </c>
      <c r="D14" s="28">
        <f>行业融资换手_2015!F32</f>
        <v>7.4676819480787207E-2</v>
      </c>
      <c r="E14" s="28">
        <f>B14/C14</f>
        <v>1.3617136586045524</v>
      </c>
      <c r="F14" s="28">
        <f>B14/D14</f>
        <v>0.65731773313087161</v>
      </c>
    </row>
    <row r="15" spans="1:6">
      <c r="A15" s="25" t="s">
        <v>163</v>
      </c>
      <c r="B15" s="28">
        <f>资金交易_结论!B7</f>
        <v>5.2580793034089024E-2</v>
      </c>
      <c r="C15" s="28">
        <f>资金交易_结论!C7</f>
        <v>2.3839811486672816E-2</v>
      </c>
      <c r="D15" s="28">
        <f>行业融资换手_2015!K32</f>
        <v>7.5012939999663616E-2</v>
      </c>
      <c r="E15" s="28">
        <f>B15/C15</f>
        <v>2.2055876181522365</v>
      </c>
      <c r="F15" s="28">
        <f>B15/D15</f>
        <v>0.70095630213033666</v>
      </c>
    </row>
    <row r="16" spans="1:6">
      <c r="A16" s="25" t="s">
        <v>164</v>
      </c>
      <c r="B16" s="28">
        <f>资金交易_结论!B8</f>
        <v>0.61435572078069167</v>
      </c>
      <c r="C16" s="28">
        <f>资金交易_结论!C8</f>
        <v>0.45390436724029304</v>
      </c>
      <c r="D16" s="28">
        <f>SUM(LARGE(行业融资换手_2015!$I$2:$I$30,1),LARGE(行业融资换手_2015!$I$2:$I$30,2),LARGE(行业融资换手_2015!$I$2:$I$30,3),LARGE(行业融资换手_2015!$I$2:$I$30,4),LARGE(行业融资换手_2015!$I$2:$I$30,5))</f>
        <v>0.30377764964256987</v>
      </c>
      <c r="E16" s="28">
        <f>B16/C16</f>
        <v>1.3534915394534133</v>
      </c>
      <c r="F16" s="28">
        <f>B16/D16</f>
        <v>2.0223861811543853</v>
      </c>
    </row>
    <row r="17" spans="1:6">
      <c r="A17" s="25" t="s">
        <v>165</v>
      </c>
      <c r="B17" s="28">
        <f>资金交易_结论!B9</f>
        <v>0.12634307216528451</v>
      </c>
      <c r="C17" s="28">
        <f>资金交易_结论!C9</f>
        <v>6.1346265328126613E-2</v>
      </c>
      <c r="D17" s="28">
        <f>SUMPRODUCT(行业融资换手_2015!I2:I30,行业融资换手_2015!I2:I30)</f>
        <v>4.2247817762296858E-2</v>
      </c>
      <c r="E17" s="28">
        <f>B17/C17</f>
        <v>2.0595071515683214</v>
      </c>
      <c r="F17" s="28">
        <f>B17/D17</f>
        <v>2.9905230342580351</v>
      </c>
    </row>
    <row r="18" spans="1:6">
      <c r="A18" s="25"/>
      <c r="B18" s="25"/>
      <c r="C18" s="25"/>
      <c r="D18" s="25"/>
      <c r="E18" s="25"/>
      <c r="F18" s="25"/>
    </row>
    <row r="19" spans="1:6">
      <c r="A19" s="25"/>
      <c r="B19" s="25"/>
      <c r="C19" s="25"/>
      <c r="D19" s="25"/>
      <c r="E19" s="25"/>
      <c r="F19" s="25"/>
    </row>
    <row r="20" spans="1:6">
      <c r="A20" s="97" t="s">
        <v>166</v>
      </c>
      <c r="B20" s="82"/>
      <c r="C20" s="82"/>
      <c r="D20" s="82"/>
      <c r="E20" s="82"/>
      <c r="F20" s="82"/>
    </row>
    <row r="21" spans="1:6">
      <c r="A21" s="27" t="s">
        <v>37</v>
      </c>
      <c r="B21" s="27" t="s">
        <v>167</v>
      </c>
      <c r="C21" s="27" t="s">
        <v>168</v>
      </c>
      <c r="D21" s="27" t="s">
        <v>169</v>
      </c>
      <c r="E21" s="27" t="s">
        <v>170</v>
      </c>
      <c r="F21" s="27" t="s">
        <v>171</v>
      </c>
    </row>
    <row r="22" spans="1:6">
      <c r="A22" s="25" t="s">
        <v>172</v>
      </c>
      <c r="B22" s="28">
        <f>Dashboard!D25</f>
        <v>9.8525186444456E-2</v>
      </c>
      <c r="C22" s="28">
        <f>Dashboard!D26</f>
        <v>-0.1140340281528379</v>
      </c>
      <c r="D22" s="28">
        <f>破位触发_2015!G19</f>
        <v>6.1133454734288502E-2</v>
      </c>
      <c r="E22" s="28" t="str">
        <f>IF(B22&lt;0,"当前已转弱","当前未触发破位")</f>
        <v>当前未触发破位</v>
      </c>
      <c r="F22" s="28" t="s">
        <v>173</v>
      </c>
    </row>
    <row r="23" spans="1:6">
      <c r="A23" s="25"/>
      <c r="B23" s="25"/>
      <c r="C23" s="25"/>
      <c r="D23" s="25"/>
      <c r="E23" s="25"/>
      <c r="F23" s="25"/>
    </row>
    <row r="24" spans="1:6">
      <c r="A24" s="25"/>
      <c r="B24" s="25"/>
      <c r="C24" s="25"/>
      <c r="D24" s="25"/>
      <c r="E24" s="25"/>
      <c r="F24" s="25"/>
    </row>
    <row r="25" spans="1:6" ht="35" customHeight="1">
      <c r="A25" s="26" t="s">
        <v>174</v>
      </c>
      <c r="B25" s="97" t="s">
        <v>175</v>
      </c>
      <c r="C25" s="85"/>
      <c r="D25" s="85"/>
      <c r="E25" s="85"/>
      <c r="F25" s="85"/>
    </row>
    <row r="26" spans="1:6" ht="35" customHeight="1">
      <c r="A26" s="25"/>
      <c r="B26" s="82"/>
      <c r="C26" s="82"/>
      <c r="D26" s="82"/>
      <c r="E26" s="82"/>
      <c r="F26" s="82"/>
    </row>
  </sheetData>
  <autoFilter ref="A5:F9" xr:uid="{00000000-0009-0000-0000-000004000000}"/>
  <mergeCells count="6">
    <mergeCell ref="B2:F2"/>
    <mergeCell ref="A1:F1"/>
    <mergeCell ref="B25:F26"/>
    <mergeCell ref="A12:F12"/>
    <mergeCell ref="A4:F4"/>
    <mergeCell ref="A20:F20"/>
  </mergeCells>
  <phoneticPr fontId="4" type="noConversion"/>
  <conditionalFormatting sqref="E6:F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"/>
  <sheetViews>
    <sheetView showGridLines="0" workbookViewId="0">
      <pane ySplit="4" topLeftCell="A5" activePane="bottomLeft" state="frozen"/>
      <selection pane="bottomLeft"/>
    </sheetView>
  </sheetViews>
  <sheetFormatPr baseColWidth="10" defaultColWidth="8.83203125" defaultRowHeight="14"/>
  <cols>
    <col min="1" max="1" width="27" customWidth="1"/>
    <col min="2" max="3" width="25" customWidth="1"/>
    <col min="4" max="5" width="15" customWidth="1"/>
    <col min="6" max="6" width="34" customWidth="1"/>
    <col min="7" max="7" width="19" customWidth="1"/>
    <col min="8" max="8" width="18" customWidth="1"/>
  </cols>
  <sheetData>
    <row r="1" spans="1:8" ht="30" customHeight="1">
      <c r="A1" s="99" t="s">
        <v>176</v>
      </c>
      <c r="B1" s="82"/>
      <c r="C1" s="82"/>
      <c r="D1" s="82"/>
      <c r="E1" s="82"/>
      <c r="F1" s="82"/>
      <c r="G1" s="82"/>
      <c r="H1" s="82"/>
    </row>
    <row r="2" spans="1:8" ht="36" customHeight="1">
      <c r="A2" s="10" t="s">
        <v>177</v>
      </c>
      <c r="B2" s="93" t="s">
        <v>178</v>
      </c>
      <c r="C2" s="82"/>
      <c r="D2" s="82"/>
      <c r="E2" s="82"/>
      <c r="F2" s="82"/>
      <c r="G2" s="82"/>
      <c r="H2" s="82"/>
    </row>
    <row r="3" spans="1:8">
      <c r="A3" s="10"/>
      <c r="B3" s="10"/>
      <c r="C3" s="10"/>
      <c r="D3" s="10"/>
      <c r="E3" s="10"/>
      <c r="F3" s="10"/>
      <c r="G3" s="10"/>
      <c r="H3" s="10"/>
    </row>
    <row r="4" spans="1:8">
      <c r="A4" s="98" t="s">
        <v>179</v>
      </c>
      <c r="B4" s="82"/>
      <c r="C4" s="82"/>
      <c r="D4" s="82"/>
      <c r="E4" s="82"/>
      <c r="F4" s="82"/>
      <c r="G4" s="82"/>
      <c r="H4" s="82"/>
    </row>
    <row r="5" spans="1:8" ht="15" customHeight="1">
      <c r="A5" s="12" t="s">
        <v>7</v>
      </c>
      <c r="B5" s="12" t="s">
        <v>52</v>
      </c>
      <c r="C5" s="12" t="s">
        <v>180</v>
      </c>
      <c r="D5" s="12" t="s">
        <v>181</v>
      </c>
      <c r="E5" s="12" t="s">
        <v>11</v>
      </c>
      <c r="F5" s="12" t="s">
        <v>182</v>
      </c>
      <c r="G5" s="12"/>
      <c r="H5" s="12"/>
    </row>
    <row r="6" spans="1:8" ht="15" customHeight="1">
      <c r="A6" s="10" t="s">
        <v>183</v>
      </c>
      <c r="B6" s="13">
        <f>行业融资换手_当前!F32</f>
        <v>4.9086397698534359E-2</v>
      </c>
      <c r="C6" s="13">
        <f>行业融资换手_2021!F33</f>
        <v>3.6047518058118608E-2</v>
      </c>
      <c r="D6" s="13">
        <f>B6-C6</f>
        <v>1.3038879640415751E-2</v>
      </c>
      <c r="E6" s="13">
        <f>B6/C6</f>
        <v>1.3617136586045524</v>
      </c>
      <c r="F6" s="10" t="s">
        <v>184</v>
      </c>
      <c r="G6" s="13"/>
      <c r="H6" s="13"/>
    </row>
    <row r="7" spans="1:8" ht="15" customHeight="1">
      <c r="A7" s="10" t="s">
        <v>185</v>
      </c>
      <c r="B7" s="13">
        <f>行业融资换手_当前!K32</f>
        <v>5.2580793034089024E-2</v>
      </c>
      <c r="C7" s="13">
        <f>行业融资换手_2021!K33</f>
        <v>2.3839811486672816E-2</v>
      </c>
      <c r="D7" s="13">
        <f>B7-C7</f>
        <v>2.8740981547416208E-2</v>
      </c>
      <c r="E7" s="13">
        <f>B7/C7</f>
        <v>2.2055876181522365</v>
      </c>
      <c r="F7" s="10" t="s">
        <v>186</v>
      </c>
      <c r="G7" s="13"/>
      <c r="H7" s="13"/>
    </row>
    <row r="8" spans="1:8" ht="15" customHeight="1">
      <c r="A8" s="10" t="s">
        <v>187</v>
      </c>
      <c r="B8" s="13">
        <f>SUM(LARGE(行业融资换手_当前!$I$2:$I$31,1),LARGE(行业融资换手_当前!$I$2:$I$31,2),LARGE(行业融资换手_当前!$I$2:$I$31,3),LARGE(行业融资换手_当前!$I$2:$I$31,4),LARGE(行业融资换手_当前!$I$2:$I$31,5))</f>
        <v>0.61435572078069167</v>
      </c>
      <c r="C8" s="13">
        <f>SUM(LARGE(行业融资换手_2021!$I$2:$I$31,1),LARGE(行业融资换手_2021!$I$2:$I$31,2),LARGE(行业融资换手_2021!$I$2:$I$31,3),LARGE(行业融资换手_2021!$I$2:$I$31,4),LARGE(行业融资换手_2021!$I$2:$I$31,5))</f>
        <v>0.45390436724029304</v>
      </c>
      <c r="D8" s="13">
        <f>B8-C8</f>
        <v>0.16045135354039863</v>
      </c>
      <c r="E8" s="13">
        <f>B8/C8</f>
        <v>1.3534915394534133</v>
      </c>
      <c r="F8" s="10" t="s">
        <v>188</v>
      </c>
      <c r="G8" s="13"/>
      <c r="H8" s="13"/>
    </row>
    <row r="9" spans="1:8" ht="15" customHeight="1">
      <c r="A9" s="10" t="s">
        <v>189</v>
      </c>
      <c r="B9" s="13">
        <f>SUMPRODUCT(行业融资换手_当前!I2:I31,行业融资换手_当前!I2:I31)</f>
        <v>0.12634307216528451</v>
      </c>
      <c r="C9" s="13">
        <f>SUMPRODUCT(行业融资换手_2021!I2:I31,行业融资换手_2021!I2:I31)</f>
        <v>6.1346265328126613E-2</v>
      </c>
      <c r="D9" s="13">
        <f>B9-C9</f>
        <v>6.4996806837157889E-2</v>
      </c>
      <c r="E9" s="13">
        <f>B9/C9</f>
        <v>2.0595071515683214</v>
      </c>
      <c r="F9" s="10" t="s">
        <v>190</v>
      </c>
      <c r="G9" s="13"/>
      <c r="H9" s="13"/>
    </row>
    <row r="10" spans="1:8">
      <c r="A10" s="10"/>
      <c r="B10" s="10"/>
      <c r="C10" s="10"/>
      <c r="D10" s="10"/>
      <c r="E10" s="10"/>
      <c r="F10" s="10"/>
      <c r="G10" s="10"/>
      <c r="H10" s="10"/>
    </row>
    <row r="11" spans="1:8">
      <c r="A11" s="10"/>
      <c r="B11" s="10"/>
      <c r="C11" s="10"/>
      <c r="D11" s="10"/>
      <c r="E11" s="10"/>
      <c r="F11" s="10"/>
      <c r="G11" s="10"/>
      <c r="H11" s="10"/>
    </row>
    <row r="12" spans="1:8">
      <c r="A12" s="98" t="s">
        <v>191</v>
      </c>
      <c r="B12" s="82"/>
      <c r="C12" s="82"/>
      <c r="D12" s="82"/>
      <c r="E12" s="82"/>
      <c r="F12" s="82"/>
      <c r="G12" s="82"/>
      <c r="H12" s="82"/>
    </row>
    <row r="13" spans="1:8" ht="15" customHeight="1">
      <c r="A13" s="12" t="s">
        <v>78</v>
      </c>
      <c r="B13" s="12" t="s">
        <v>192</v>
      </c>
      <c r="C13" s="12" t="s">
        <v>134</v>
      </c>
      <c r="D13" s="12" t="s">
        <v>193</v>
      </c>
      <c r="E13" s="12" t="s">
        <v>135</v>
      </c>
      <c r="F13" s="12" t="s">
        <v>194</v>
      </c>
      <c r="G13" s="12" t="s">
        <v>195</v>
      </c>
      <c r="H13" s="12" t="s">
        <v>196</v>
      </c>
    </row>
    <row r="14" spans="1:8" ht="15" customHeight="1">
      <c r="A14" s="10" t="s">
        <v>92</v>
      </c>
      <c r="B14" s="13">
        <f>IFERROR(INDEX(行业融资换手_当前!$M:$M,MATCH(A14,行业融资换手_当前!$A:$A,0)),0)</f>
        <v>0.20961868517951421</v>
      </c>
      <c r="C14" s="13">
        <f>IFERROR(INDEX(行业融资换手_当前!$F:$F,MATCH(A14,行业融资换手_当前!$A:$A,0)),0)</f>
        <v>5.1314214516830513E-2</v>
      </c>
      <c r="D14" s="14">
        <f>INDEX(行业融资换手_当前!$G:$G,MATCH(A14,行业融资换手_当前!$A:$A,0))</f>
        <v>13</v>
      </c>
      <c r="E14" s="13">
        <f>IFERROR(INDEX(行业融资换手_当前!$K:$K,MATCH(A14,行业融资换手_当前!$A:$A,0)),0)</f>
        <v>8.692412575128898E-2</v>
      </c>
      <c r="F14" s="14">
        <f>INDEX(行业融资换手_当前!$L:$L,MATCH(A14,行业融资换手_当前!$A:$A,0))</f>
        <v>1</v>
      </c>
      <c r="G14" s="13">
        <f>IFERROR(INDEX(行业融资换手_2021!$F:$F,MATCH(A14,行业融资换手_2021!$A:$A,0)),0)</f>
        <v>4.1344756501232836E-2</v>
      </c>
      <c r="H14" s="13">
        <f>IFERROR(INDEX(行业融资换手_2021!$K:$K,MATCH(A14,行业融资换手_2021!$A:$A,0)),0)</f>
        <v>2.7982015766719635E-2</v>
      </c>
    </row>
    <row r="15" spans="1:8" ht="15" customHeight="1">
      <c r="A15" s="10" t="s">
        <v>86</v>
      </c>
      <c r="B15" s="13">
        <f>IFERROR(INDEX(行业融资换手_当前!$M:$M,MATCH(A15,行业融资换手_当前!$A:$A,0)),0)</f>
        <v>0.12786246333371271</v>
      </c>
      <c r="C15" s="13">
        <f>IFERROR(INDEX(行业融资换手_当前!$F:$F,MATCH(A15,行业融资换手_当前!$A:$A,0)),0)</f>
        <v>4.9329058651843012E-2</v>
      </c>
      <c r="D15" s="14">
        <f>INDEX(行业融资换手_当前!$G:$G,MATCH(A15,行业融资换手_当前!$A:$A,0))</f>
        <v>14</v>
      </c>
      <c r="E15" s="13">
        <f>IFERROR(INDEX(行业融资换手_当前!$K:$K,MATCH(A15,行业融资换手_当前!$A:$A,0)),0)</f>
        <v>6.4609849033816391E-2</v>
      </c>
      <c r="F15" s="14">
        <f>INDEX(行业融资换手_当前!$L:$L,MATCH(A15,行业融资换手_当前!$A:$A,0))</f>
        <v>4</v>
      </c>
      <c r="G15" s="13">
        <f>IFERROR(INDEX(行业融资换手_2021!$F:$F,MATCH(A15,行业融资换手_2021!$A:$A,0)),0)</f>
        <v>6.2321888798095984E-2</v>
      </c>
      <c r="H15" s="13">
        <f>IFERROR(INDEX(行业融资换手_2021!$K:$K,MATCH(A15,行业融资换手_2021!$A:$A,0)),0)</f>
        <v>2.0280163758096326E-2</v>
      </c>
    </row>
    <row r="16" spans="1:8" ht="15" customHeight="1">
      <c r="A16" s="10" t="s">
        <v>89</v>
      </c>
      <c r="B16" s="13">
        <f>IFERROR(INDEX(行业融资换手_当前!$M:$M,MATCH(A16,行业融资换手_当前!$A:$A,0)),0)</f>
        <v>0.10178968172447631</v>
      </c>
      <c r="C16" s="13">
        <f>IFERROR(INDEX(行业融资换手_当前!$F:$F,MATCH(A16,行业融资换手_当前!$A:$A,0)),0)</f>
        <v>4.1271101620122014E-2</v>
      </c>
      <c r="D16" s="14">
        <f>INDEX(行业融资换手_当前!$G:$G,MATCH(A16,行业融资换手_当前!$A:$A,0))</f>
        <v>21</v>
      </c>
      <c r="E16" s="13">
        <f>IFERROR(INDEX(行业融资换手_当前!$K:$K,MATCH(A16,行业融资换手_当前!$A:$A,0)),0)</f>
        <v>4.1821246766936618E-2</v>
      </c>
      <c r="F16" s="14">
        <f>INDEX(行业融资换手_当前!$L:$L,MATCH(A16,行业融资换手_当前!$A:$A,0))</f>
        <v>17</v>
      </c>
      <c r="G16" s="13">
        <f>IFERROR(INDEX(行业融资换手_2021!$F:$F,MATCH(A16,行业融资换手_2021!$A:$A,0)),0)</f>
        <v>3.3684290744412274E-2</v>
      </c>
      <c r="H16" s="13">
        <f>IFERROR(INDEX(行业融资换手_2021!$K:$K,MATCH(A16,行业融资换手_2021!$A:$A,0)),0)</f>
        <v>3.0732373812497705E-2</v>
      </c>
    </row>
    <row r="17" spans="1:8" ht="15" customHeight="1">
      <c r="A17" s="10" t="s">
        <v>95</v>
      </c>
      <c r="B17" s="13">
        <f>IFERROR(INDEX(行业融资换手_当前!$M:$M,MATCH(A17,行业融资换手_当前!$A:$A,0)),0)</f>
        <v>8.4299704572756637E-2</v>
      </c>
      <c r="C17" s="13">
        <f>IFERROR(INDEX(行业融资换手_当前!$F:$F,MATCH(A17,行业融资换手_当前!$A:$A,0)),0)</f>
        <v>5.2313595822513305E-2</v>
      </c>
      <c r="D17" s="14">
        <f>INDEX(行业融资换手_当前!$G:$G,MATCH(A17,行业融资换手_当前!$A:$A,0))</f>
        <v>9</v>
      </c>
      <c r="E17" s="13">
        <f>IFERROR(INDEX(行业融资换手_当前!$K:$K,MATCH(A17,行业融资换手_当前!$A:$A,0)),0)</f>
        <v>3.171344582410511E-2</v>
      </c>
      <c r="F17" s="14">
        <f>INDEX(行业融资换手_当前!$L:$L,MATCH(A17,行业融资换手_当前!$A:$A,0))</f>
        <v>22</v>
      </c>
      <c r="G17" s="13">
        <f>IFERROR(INDEX(行业融资换手_2021!$F:$F,MATCH(A17,行业融资换手_2021!$A:$A,0)),0)</f>
        <v>3.1579328968263445E-2</v>
      </c>
      <c r="H17" s="13">
        <f>IFERROR(INDEX(行业融资换手_2021!$K:$K,MATCH(A17,行业融资换手_2021!$A:$A,0)),0)</f>
        <v>2.6727861042884372E-2</v>
      </c>
    </row>
    <row r="18" spans="1:8" ht="15" customHeight="1">
      <c r="A18" s="10" t="s">
        <v>94</v>
      </c>
      <c r="B18" s="13">
        <f>IFERROR(INDEX(行业融资换手_当前!$M:$M,MATCH(A18,行业融资换手_当前!$A:$A,0)),0)</f>
        <v>6.9831216448330694E-2</v>
      </c>
      <c r="C18" s="13">
        <f>IFERROR(INDEX(行业融资换手_当前!$F:$F,MATCH(A18,行业融资换手_当前!$A:$A,0)),0)</f>
        <v>4.7862395873135691E-2</v>
      </c>
      <c r="D18" s="14">
        <f>INDEX(行业融资换手_当前!$G:$G,MATCH(A18,行业融资换手_当前!$A:$A,0))</f>
        <v>16</v>
      </c>
      <c r="E18" s="13">
        <f>IFERROR(INDEX(行业融资换手_当前!$K:$K,MATCH(A18,行业融资换手_当前!$A:$A,0)),0)</f>
        <v>6.4064448542815941E-2</v>
      </c>
      <c r="F18" s="14">
        <f>INDEX(行业融资换手_当前!$L:$L,MATCH(A18,行业融资换手_当前!$A:$A,0))</f>
        <v>5</v>
      </c>
      <c r="G18" s="13">
        <f>IFERROR(INDEX(行业融资换手_2021!$F:$F,MATCH(A18,行业融资换手_2021!$A:$A,0)),0)</f>
        <v>3.1216586525281694E-2</v>
      </c>
      <c r="H18" s="13">
        <f>IFERROR(INDEX(行业融资换手_2021!$K:$K,MATCH(A18,行业融资换手_2021!$A:$A,0)),0)</f>
        <v>3.2841405920449873E-2</v>
      </c>
    </row>
    <row r="19" spans="1:8">
      <c r="A19" s="10"/>
      <c r="B19" s="10"/>
      <c r="C19" s="10"/>
      <c r="D19" s="10"/>
      <c r="E19" s="10"/>
      <c r="F19" s="10"/>
      <c r="G19" s="10"/>
      <c r="H19" s="10"/>
    </row>
    <row r="20" spans="1:8">
      <c r="A20" s="10"/>
      <c r="B20" s="10"/>
      <c r="C20" s="10"/>
      <c r="D20" s="10"/>
      <c r="E20" s="10"/>
      <c r="F20" s="10"/>
      <c r="G20" s="10"/>
      <c r="H20" s="10"/>
    </row>
    <row r="21" spans="1:8" ht="15" customHeight="1">
      <c r="A21" s="11" t="s">
        <v>197</v>
      </c>
      <c r="B21" s="98" t="str">
        <f>IF(AND(B6&gt;=C6,B7&gt;=C7,B8&gt;=C8),"行业杠杆与交易同时达到或超过2021顶部日，市场拥挤风险高",IF(OR(B6&gt;=C6,B7&gt;=C7),"部分市场资金/交易指标高于2021，需要观察是否与主动重仓行业重合","整体杠杆与交易指标未达到2021顶部日"))</f>
        <v>行业杠杆与交易同时达到或超过2021顶部日，市场拥挤风险高</v>
      </c>
      <c r="C21" s="82"/>
      <c r="D21" s="82"/>
      <c r="E21" s="82"/>
      <c r="F21" s="82"/>
      <c r="G21" s="82"/>
      <c r="H21" s="82"/>
    </row>
    <row r="22" spans="1:8">
      <c r="A22" s="10"/>
      <c r="B22" s="10"/>
      <c r="C22" s="10"/>
      <c r="D22" s="10"/>
      <c r="E22" s="10"/>
      <c r="F22" s="10"/>
      <c r="G22" s="10"/>
      <c r="H22" s="10"/>
    </row>
    <row r="23" spans="1:8" ht="30" customHeight="1">
      <c r="A23" s="11" t="s">
        <v>198</v>
      </c>
      <c r="B23" s="98" t="s">
        <v>199</v>
      </c>
      <c r="C23" s="85"/>
      <c r="D23" s="85"/>
      <c r="E23" s="85"/>
      <c r="F23" s="85"/>
      <c r="G23" s="85"/>
      <c r="H23" s="85"/>
    </row>
    <row r="24" spans="1:8" ht="30" customHeight="1">
      <c r="A24" s="10"/>
      <c r="B24" s="82"/>
      <c r="C24" s="82"/>
      <c r="D24" s="82"/>
      <c r="E24" s="82"/>
      <c r="F24" s="82"/>
      <c r="G24" s="82"/>
      <c r="H24" s="82"/>
    </row>
  </sheetData>
  <mergeCells count="6">
    <mergeCell ref="A1:H1"/>
    <mergeCell ref="A12:H12"/>
    <mergeCell ref="A4:H4"/>
    <mergeCell ref="B23:H24"/>
    <mergeCell ref="B21:H21"/>
    <mergeCell ref="B2:H2"/>
  </mergeCells>
  <phoneticPr fontId="4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8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4"/>
  <cols>
    <col min="1" max="1" width="12" customWidth="1"/>
    <col min="2" max="2" width="24" customWidth="1"/>
    <col min="3" max="3" width="14" customWidth="1"/>
  </cols>
  <sheetData>
    <row r="1" spans="1:3" ht="25" customHeight="1">
      <c r="A1" s="6" t="s">
        <v>200</v>
      </c>
      <c r="B1" s="6" t="s">
        <v>201</v>
      </c>
      <c r="C1" s="6" t="s">
        <v>29</v>
      </c>
    </row>
    <row r="2" spans="1:3">
      <c r="A2" s="7" t="s">
        <v>202</v>
      </c>
      <c r="B2" s="7">
        <v>20</v>
      </c>
      <c r="C2" s="7" t="s">
        <v>203</v>
      </c>
    </row>
    <row r="3" spans="1:3">
      <c r="A3" s="7" t="s">
        <v>204</v>
      </c>
      <c r="B3" s="7">
        <v>30</v>
      </c>
      <c r="C3" s="7" t="s">
        <v>205</v>
      </c>
    </row>
    <row r="4" spans="1:3">
      <c r="A4" s="7" t="s">
        <v>206</v>
      </c>
      <c r="B4" s="8">
        <v>0.2</v>
      </c>
      <c r="C4" s="7" t="s">
        <v>207</v>
      </c>
    </row>
    <row r="5" spans="1:3">
      <c r="A5" s="7" t="s">
        <v>208</v>
      </c>
      <c r="B5" s="7" t="s">
        <v>209</v>
      </c>
      <c r="C5" s="7" t="s">
        <v>210</v>
      </c>
    </row>
    <row r="6" spans="1:3">
      <c r="A6" s="7" t="s">
        <v>211</v>
      </c>
      <c r="B6" s="8">
        <v>0.8</v>
      </c>
      <c r="C6" s="7" t="s">
        <v>212</v>
      </c>
    </row>
    <row r="7" spans="1:3">
      <c r="A7" s="7" t="s">
        <v>213</v>
      </c>
      <c r="B7" s="8">
        <v>0.9</v>
      </c>
      <c r="C7" s="7" t="s">
        <v>212</v>
      </c>
    </row>
    <row r="8" spans="1:3">
      <c r="A8" s="7" t="s">
        <v>214</v>
      </c>
      <c r="B8" s="8">
        <v>-0.05</v>
      </c>
      <c r="C8" s="7" t="s">
        <v>215</v>
      </c>
    </row>
  </sheetData>
  <autoFilter ref="A1:C8" xr:uid="{00000000-0009-0000-0000-000006000000}"/>
  <phoneticPr fontId="4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4"/>
  <cols>
    <col min="1" max="3" width="8" customWidth="1"/>
    <col min="4" max="5" width="20" customWidth="1"/>
    <col min="6" max="6" width="22" customWidth="1"/>
    <col min="7" max="8" width="21" customWidth="1"/>
    <col min="9" max="9" width="20" customWidth="1"/>
    <col min="10" max="10" width="19" customWidth="1"/>
    <col min="11" max="11" width="20" customWidth="1"/>
    <col min="12" max="12" width="19" customWidth="1"/>
    <col min="13" max="13" width="20" customWidth="1"/>
    <col min="14" max="14" width="23" customWidth="1"/>
    <col min="15" max="15" width="8" customWidth="1"/>
    <col min="16" max="16" width="9" customWidth="1"/>
  </cols>
  <sheetData>
    <row r="1" spans="1:16" ht="25" customHeight="1">
      <c r="A1" s="6" t="s">
        <v>37</v>
      </c>
      <c r="B1" s="6" t="s">
        <v>216</v>
      </c>
      <c r="C1" s="6" t="s">
        <v>217</v>
      </c>
      <c r="D1" s="6" t="s">
        <v>218</v>
      </c>
      <c r="E1" s="6" t="s">
        <v>13</v>
      </c>
      <c r="F1" s="6" t="s">
        <v>15</v>
      </c>
      <c r="G1" s="6" t="s">
        <v>17</v>
      </c>
      <c r="H1" s="6" t="s">
        <v>19</v>
      </c>
      <c r="I1" s="6" t="s">
        <v>219</v>
      </c>
      <c r="J1" s="6" t="s">
        <v>220</v>
      </c>
      <c r="K1" s="6" t="s">
        <v>21</v>
      </c>
      <c r="L1" s="6" t="s">
        <v>221</v>
      </c>
      <c r="M1" s="6" t="s">
        <v>222</v>
      </c>
      <c r="N1" s="6" t="s">
        <v>223</v>
      </c>
      <c r="O1" s="6" t="s">
        <v>54</v>
      </c>
      <c r="P1" s="6" t="s">
        <v>224</v>
      </c>
    </row>
    <row r="2" spans="1:16">
      <c r="A2" s="7" t="s">
        <v>8</v>
      </c>
      <c r="B2" s="7" t="s">
        <v>225</v>
      </c>
      <c r="C2" s="7">
        <v>3176</v>
      </c>
      <c r="D2" s="9">
        <v>33400.1317974263</v>
      </c>
      <c r="E2" s="8">
        <v>0.33871187293197569</v>
      </c>
      <c r="F2" s="8">
        <v>1.011630011662073E-2</v>
      </c>
      <c r="G2" s="8">
        <v>0.17302030572362351</v>
      </c>
      <c r="H2" s="8">
        <v>0.3100228780702648</v>
      </c>
      <c r="I2" s="9">
        <v>15.233505527336879</v>
      </c>
      <c r="J2" s="9">
        <v>8.155798774623749</v>
      </c>
      <c r="K2" s="8">
        <v>0.86781282229951162</v>
      </c>
      <c r="L2" s="9">
        <v>68.910811063968751</v>
      </c>
      <c r="M2" s="9">
        <v>172.65588967574149</v>
      </c>
      <c r="N2" s="8">
        <v>-0.60087772740688128</v>
      </c>
      <c r="O2" s="7">
        <v>8575</v>
      </c>
      <c r="P2" s="7">
        <v>83533</v>
      </c>
    </row>
    <row r="3" spans="1:16">
      <c r="A3" s="7" t="s">
        <v>8</v>
      </c>
      <c r="B3" s="7" t="s">
        <v>226</v>
      </c>
      <c r="C3" s="7">
        <v>2638</v>
      </c>
      <c r="D3" s="9">
        <v>16985.834669857799</v>
      </c>
      <c r="E3" s="8">
        <v>0.3036034814832077</v>
      </c>
      <c r="F3" s="8">
        <v>8.9532231904442157E-3</v>
      </c>
      <c r="G3" s="8">
        <v>9.4811576980478818E-2</v>
      </c>
      <c r="H3" s="8">
        <v>0.18220145505034591</v>
      </c>
      <c r="I3" s="9">
        <v>19.08029431869814</v>
      </c>
      <c r="J3" s="9">
        <v>8.155798774623749</v>
      </c>
      <c r="K3" s="8">
        <v>1.3394758558861539</v>
      </c>
      <c r="L3" s="9">
        <v>80.335036195604431</v>
      </c>
      <c r="M3" s="9">
        <v>172.65588967574149</v>
      </c>
      <c r="N3" s="8">
        <v>-0.53471013154269675</v>
      </c>
      <c r="O3" s="7">
        <v>5521</v>
      </c>
      <c r="P3" s="7">
        <v>49220</v>
      </c>
    </row>
    <row r="4" spans="1:16">
      <c r="A4" s="7" t="s">
        <v>227</v>
      </c>
      <c r="B4" s="7" t="s">
        <v>225</v>
      </c>
      <c r="C4" s="7">
        <v>1590</v>
      </c>
      <c r="D4" s="9">
        <v>30892.973297307199</v>
      </c>
      <c r="E4" s="8">
        <v>0.41724504033328058</v>
      </c>
      <c r="F4" s="8">
        <v>1.3653828259272881E-2</v>
      </c>
      <c r="G4" s="8">
        <v>0.21386546164299039</v>
      </c>
      <c r="H4" s="8">
        <v>0.36869839582947578</v>
      </c>
      <c r="I4" s="9">
        <v>16.70230671654349</v>
      </c>
      <c r="J4" s="9">
        <v>8.4210898925829287</v>
      </c>
      <c r="K4" s="8">
        <v>0.9833901465954471</v>
      </c>
      <c r="L4" s="9">
        <v>77.037124616432081</v>
      </c>
      <c r="M4" s="9">
        <v>79.900588188710131</v>
      </c>
      <c r="N4" s="8">
        <v>-3.5837828446457547E-2</v>
      </c>
      <c r="O4" s="7">
        <v>4678</v>
      </c>
      <c r="P4" s="7">
        <v>47565</v>
      </c>
    </row>
    <row r="5" spans="1:16">
      <c r="A5" s="7" t="s">
        <v>227</v>
      </c>
      <c r="B5" s="7" t="s">
        <v>226</v>
      </c>
      <c r="C5" s="7">
        <v>1240</v>
      </c>
      <c r="D5" s="9">
        <v>22370.3994102383</v>
      </c>
      <c r="E5" s="8">
        <v>0.41365376954309491</v>
      </c>
      <c r="F5" s="8">
        <v>1.342677442948813E-2</v>
      </c>
      <c r="G5" s="8">
        <v>0.17516794012505951</v>
      </c>
      <c r="H5" s="8">
        <v>0.27179161641704619</v>
      </c>
      <c r="I5" s="9">
        <v>17.93598158395471</v>
      </c>
      <c r="J5" s="9">
        <v>8.4210898925829287</v>
      </c>
      <c r="K5" s="8">
        <v>1.1298883888832769</v>
      </c>
      <c r="L5" s="9">
        <v>86.911962582428728</v>
      </c>
      <c r="M5" s="9">
        <v>79.900588188710131</v>
      </c>
      <c r="N5" s="8">
        <v>8.7751223772709386E-2</v>
      </c>
      <c r="O5" s="7">
        <v>3312</v>
      </c>
      <c r="P5" s="7">
        <v>31928</v>
      </c>
    </row>
  </sheetData>
  <autoFilter ref="A1:P5" xr:uid="{00000000-0009-0000-0000-000007000000}"/>
  <phoneticPr fontId="4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4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4"/>
  <cols>
    <col min="1" max="2" width="10" customWidth="1"/>
    <col min="3" max="4" width="8" customWidth="1"/>
    <col min="5" max="5" width="14" customWidth="1"/>
    <col min="6" max="6" width="21" customWidth="1"/>
    <col min="7" max="7" width="23" customWidth="1"/>
    <col min="8" max="10" width="21" customWidth="1"/>
    <col min="11" max="15" width="22" customWidth="1"/>
    <col min="16" max="16" width="21" customWidth="1"/>
  </cols>
  <sheetData>
    <row r="1" spans="1:16" ht="25" customHeight="1">
      <c r="A1" s="6" t="s">
        <v>228</v>
      </c>
      <c r="B1" s="6" t="s">
        <v>229</v>
      </c>
      <c r="C1" s="6" t="s">
        <v>230</v>
      </c>
      <c r="D1" s="6" t="s">
        <v>217</v>
      </c>
      <c r="E1" s="6" t="s">
        <v>218</v>
      </c>
      <c r="F1" s="6" t="s">
        <v>13</v>
      </c>
      <c r="G1" s="6" t="s">
        <v>15</v>
      </c>
      <c r="H1" s="6" t="s">
        <v>17</v>
      </c>
      <c r="I1" s="6" t="s">
        <v>19</v>
      </c>
      <c r="J1" s="6" t="s">
        <v>21</v>
      </c>
      <c r="K1" s="6" t="s">
        <v>223</v>
      </c>
      <c r="L1" s="6" t="s">
        <v>231</v>
      </c>
      <c r="M1" s="6" t="s">
        <v>232</v>
      </c>
      <c r="N1" s="6" t="s">
        <v>233</v>
      </c>
      <c r="O1" s="6" t="s">
        <v>234</v>
      </c>
      <c r="P1" s="6" t="s">
        <v>27</v>
      </c>
    </row>
    <row r="2" spans="1:16">
      <c r="A2" s="7" t="s">
        <v>235</v>
      </c>
      <c r="B2" s="7" t="s">
        <v>236</v>
      </c>
      <c r="C2" s="7" t="s">
        <v>237</v>
      </c>
      <c r="D2" s="7">
        <v>1604</v>
      </c>
      <c r="E2" s="7">
        <v>9250.7371419999999</v>
      </c>
      <c r="F2" s="8">
        <v>0.32905758344160291</v>
      </c>
      <c r="G2" s="8">
        <v>9.0853076448020841E-3</v>
      </c>
      <c r="H2" s="8">
        <v>0.1109432201070718</v>
      </c>
      <c r="I2" s="8">
        <v>0.2169919119522023</v>
      </c>
      <c r="J2" s="8">
        <v>0.44597806654543087</v>
      </c>
      <c r="K2" s="8">
        <v>-0.95831332565651606</v>
      </c>
      <c r="L2" s="8">
        <v>0.23529411764705879</v>
      </c>
      <c r="M2" s="8">
        <v>0.1764705882352941</v>
      </c>
      <c r="N2" s="8">
        <v>0.1176470588235294</v>
      </c>
      <c r="O2" s="8">
        <v>0.1176470588235294</v>
      </c>
      <c r="P2" s="8">
        <v>0.16176470588235289</v>
      </c>
    </row>
    <row r="3" spans="1:16">
      <c r="A3" s="7" t="s">
        <v>238</v>
      </c>
      <c r="B3" s="7" t="s">
        <v>239</v>
      </c>
      <c r="C3" s="7" t="s">
        <v>240</v>
      </c>
      <c r="D3" s="7">
        <v>3386</v>
      </c>
      <c r="E3" s="7">
        <v>16805.456623999999</v>
      </c>
      <c r="F3" s="8">
        <v>0.2211848849552569</v>
      </c>
      <c r="G3" s="8">
        <v>4.5157974901502418E-3</v>
      </c>
      <c r="H3" s="8">
        <v>0.15560932586542389</v>
      </c>
      <c r="I3" s="8">
        <v>0.34392821778557209</v>
      </c>
      <c r="J3" s="8">
        <v>0.57279843141249409</v>
      </c>
      <c r="K3" s="8">
        <v>-0.5054999141749823</v>
      </c>
      <c r="L3" s="8">
        <v>0.5</v>
      </c>
      <c r="M3" s="8">
        <v>0.5</v>
      </c>
      <c r="N3" s="8">
        <v>0.125</v>
      </c>
      <c r="O3" s="8">
        <v>0.1875</v>
      </c>
      <c r="P3" s="8">
        <v>0.328125</v>
      </c>
    </row>
    <row r="4" spans="1:16">
      <c r="A4" s="7" t="s">
        <v>241</v>
      </c>
      <c r="B4" s="7" t="s">
        <v>242</v>
      </c>
      <c r="C4" s="7" t="s">
        <v>237</v>
      </c>
      <c r="D4" s="7">
        <v>1447</v>
      </c>
      <c r="E4" s="7">
        <v>8402.6835769999998</v>
      </c>
      <c r="F4" s="8">
        <v>0.35576578965589201</v>
      </c>
      <c r="G4" s="8">
        <v>1.194360642498851E-2</v>
      </c>
      <c r="H4" s="8">
        <v>0.10028934397263201</v>
      </c>
      <c r="I4" s="8">
        <v>0.21479895636859889</v>
      </c>
      <c r="J4" s="8">
        <v>0.49984748109012078</v>
      </c>
      <c r="K4" s="8">
        <v>-0.52727654149924019</v>
      </c>
      <c r="L4" s="8">
        <v>0.58823529411764708</v>
      </c>
      <c r="M4" s="8">
        <v>0.70588235294117652</v>
      </c>
      <c r="N4" s="8">
        <v>5.8823529411764712E-2</v>
      </c>
      <c r="O4" s="8">
        <v>5.8823529411764712E-2</v>
      </c>
      <c r="P4" s="8">
        <v>0.35294117647058831</v>
      </c>
    </row>
    <row r="5" spans="1:16">
      <c r="A5" s="7" t="s">
        <v>243</v>
      </c>
      <c r="B5" s="7" t="s">
        <v>244</v>
      </c>
      <c r="C5" s="7" t="s">
        <v>240</v>
      </c>
      <c r="D5" s="7">
        <v>3447</v>
      </c>
      <c r="E5" s="7">
        <v>14735.854525000001</v>
      </c>
      <c r="F5" s="8">
        <v>0.21528711352421551</v>
      </c>
      <c r="G5" s="8">
        <v>4.5555958089175431E-3</v>
      </c>
      <c r="H5" s="8">
        <v>0.12709891181421121</v>
      </c>
      <c r="I5" s="8">
        <v>0.28862667310779239</v>
      </c>
      <c r="J5" s="8">
        <v>9.0100489799892047E-2</v>
      </c>
      <c r="K5" s="8">
        <v>-0.52911886528430185</v>
      </c>
      <c r="L5" s="8">
        <v>0.375</v>
      </c>
      <c r="M5" s="8">
        <v>0.5625</v>
      </c>
      <c r="N5" s="8">
        <v>6.25E-2</v>
      </c>
      <c r="O5" s="8">
        <v>6.25E-2</v>
      </c>
      <c r="P5" s="8">
        <v>0.265625</v>
      </c>
    </row>
    <row r="6" spans="1:16">
      <c r="A6" s="7" t="s">
        <v>245</v>
      </c>
      <c r="B6" s="7" t="s">
        <v>246</v>
      </c>
      <c r="C6" s="7" t="s">
        <v>237</v>
      </c>
      <c r="D6" s="7">
        <v>1647</v>
      </c>
      <c r="E6" s="7">
        <v>9776.2363150000001</v>
      </c>
      <c r="F6" s="8">
        <v>0.38003484697883971</v>
      </c>
      <c r="G6" s="8">
        <v>1.1809475915800151E-2</v>
      </c>
      <c r="H6" s="8">
        <v>0.1189634441166383</v>
      </c>
      <c r="I6" s="8">
        <v>0.24996632124037019</v>
      </c>
      <c r="J6" s="8">
        <v>0.30141729659607552</v>
      </c>
      <c r="K6" s="8">
        <v>-0.42779858405987448</v>
      </c>
      <c r="L6" s="8">
        <v>0.70588235294117652</v>
      </c>
      <c r="M6" s="8">
        <v>0.6470588235294118</v>
      </c>
      <c r="N6" s="8">
        <v>0.1764705882352941</v>
      </c>
      <c r="O6" s="8">
        <v>0.1764705882352941</v>
      </c>
      <c r="P6" s="8">
        <v>0.42647058823529421</v>
      </c>
    </row>
    <row r="7" spans="1:16">
      <c r="A7" s="7" t="s">
        <v>247</v>
      </c>
      <c r="B7" s="7" t="s">
        <v>248</v>
      </c>
      <c r="C7" s="7" t="s">
        <v>240</v>
      </c>
      <c r="D7" s="7">
        <v>3424</v>
      </c>
      <c r="E7" s="7">
        <v>19988.374709</v>
      </c>
      <c r="F7" s="8">
        <v>0.27741460487546638</v>
      </c>
      <c r="G7" s="8">
        <v>6.6372832259299483E-3</v>
      </c>
      <c r="H7" s="8">
        <v>0.15719806209156709</v>
      </c>
      <c r="I7" s="8">
        <v>0.34541242300410058</v>
      </c>
      <c r="J7" s="8">
        <v>0.47260184353613138</v>
      </c>
      <c r="K7" s="8">
        <v>-0.38616122278022919</v>
      </c>
      <c r="L7" s="8">
        <v>0.875</v>
      </c>
      <c r="M7" s="8">
        <v>1</v>
      </c>
      <c r="N7" s="8">
        <v>0.1875</v>
      </c>
      <c r="O7" s="8">
        <v>0.25</v>
      </c>
      <c r="P7" s="8">
        <v>0.578125</v>
      </c>
    </row>
    <row r="8" spans="1:16">
      <c r="A8" s="7" t="s">
        <v>249</v>
      </c>
      <c r="B8" s="7" t="s">
        <v>249</v>
      </c>
      <c r="C8" s="7" t="s">
        <v>237</v>
      </c>
      <c r="D8" s="7">
        <v>1440</v>
      </c>
      <c r="E8" s="7">
        <v>11285.771245</v>
      </c>
      <c r="F8" s="8">
        <v>0.42126282774926133</v>
      </c>
      <c r="G8" s="8">
        <v>1.4988599594596931E-2</v>
      </c>
      <c r="H8" s="8">
        <v>0.1215260450201896</v>
      </c>
      <c r="I8" s="8">
        <v>0.28174960565210189</v>
      </c>
      <c r="J8" s="8">
        <v>0.69664988831000829</v>
      </c>
      <c r="K8" s="8">
        <v>-0.49890013816140899</v>
      </c>
      <c r="L8" s="8">
        <v>1</v>
      </c>
      <c r="M8" s="8">
        <v>1</v>
      </c>
      <c r="N8" s="8">
        <v>0.23529411764705879</v>
      </c>
      <c r="O8" s="8">
        <v>0.29411764705882348</v>
      </c>
      <c r="P8" s="8">
        <v>0.63235294117647056</v>
      </c>
    </row>
    <row r="9" spans="1:16">
      <c r="A9" s="7" t="s">
        <v>250</v>
      </c>
      <c r="B9" s="7" t="s">
        <v>250</v>
      </c>
      <c r="C9" s="7" t="s">
        <v>240</v>
      </c>
      <c r="D9" s="7">
        <v>3544</v>
      </c>
      <c r="E9" s="7">
        <v>24295.734238000001</v>
      </c>
      <c r="F9" s="8">
        <v>0.25173055846298481</v>
      </c>
      <c r="G9" s="8">
        <v>5.3999432655087026E-3</v>
      </c>
      <c r="H9" s="8">
        <v>0.17780708356087591</v>
      </c>
      <c r="I9" s="8">
        <v>0.30985271072425619</v>
      </c>
      <c r="J9" s="8">
        <v>0.51075336293506579</v>
      </c>
      <c r="K9" s="8">
        <v>-0.6133750986341141</v>
      </c>
      <c r="L9" s="8">
        <v>0.8125</v>
      </c>
      <c r="M9" s="8">
        <v>0.8125</v>
      </c>
      <c r="N9" s="8">
        <v>0.25</v>
      </c>
      <c r="O9" s="8">
        <v>0.125</v>
      </c>
      <c r="P9" s="8">
        <v>0.5</v>
      </c>
    </row>
    <row r="10" spans="1:16">
      <c r="A10" s="7" t="s">
        <v>251</v>
      </c>
      <c r="B10" s="7" t="s">
        <v>251</v>
      </c>
      <c r="C10" s="7" t="s">
        <v>237</v>
      </c>
      <c r="D10" s="7">
        <v>1593</v>
      </c>
      <c r="E10" s="7">
        <v>13320.737096999999</v>
      </c>
      <c r="F10" s="8">
        <v>0.35337559631442073</v>
      </c>
      <c r="G10" s="8">
        <v>9.6790717163426025E-3</v>
      </c>
      <c r="H10" s="8">
        <v>0.15375515862511049</v>
      </c>
      <c r="I10" s="8">
        <v>0.29798221967982469</v>
      </c>
      <c r="J10" s="8">
        <v>0.76014933733221612</v>
      </c>
      <c r="K10" s="8">
        <v>-0.49646027653631419</v>
      </c>
      <c r="L10" s="8">
        <v>0.47058823529411759</v>
      </c>
      <c r="M10" s="8">
        <v>0.23529411764705879</v>
      </c>
      <c r="N10" s="8">
        <v>0.29411764705882348</v>
      </c>
      <c r="O10" s="8">
        <v>0.52941176470588236</v>
      </c>
      <c r="P10" s="8">
        <v>0.38235294117647062</v>
      </c>
    </row>
    <row r="11" spans="1:16">
      <c r="A11" s="7" t="s">
        <v>252</v>
      </c>
      <c r="B11" s="7" t="s">
        <v>252</v>
      </c>
      <c r="C11" s="7" t="s">
        <v>240</v>
      </c>
      <c r="D11" s="7">
        <v>3560</v>
      </c>
      <c r="E11" s="7">
        <v>31762.612613000001</v>
      </c>
      <c r="F11" s="8">
        <v>0.23055213518559309</v>
      </c>
      <c r="G11" s="8">
        <v>4.7919801333830463E-3</v>
      </c>
      <c r="H11" s="8">
        <v>0.2105522090612921</v>
      </c>
      <c r="I11" s="8">
        <v>0.3675007175423653</v>
      </c>
      <c r="J11" s="8">
        <v>1.0625908794835279</v>
      </c>
      <c r="K11" s="8">
        <v>-0.26678407772952162</v>
      </c>
      <c r="L11" s="8">
        <v>0.6875</v>
      </c>
      <c r="M11" s="8">
        <v>0.6875</v>
      </c>
      <c r="N11" s="8">
        <v>0.3125</v>
      </c>
      <c r="O11" s="8">
        <v>0.375</v>
      </c>
      <c r="P11" s="8">
        <v>0.515625</v>
      </c>
    </row>
    <row r="12" spans="1:16">
      <c r="A12" s="7" t="s">
        <v>253</v>
      </c>
      <c r="B12" s="7" t="s">
        <v>253</v>
      </c>
      <c r="C12" s="7" t="s">
        <v>237</v>
      </c>
      <c r="D12" s="7">
        <v>1667</v>
      </c>
      <c r="E12" s="7">
        <v>21225.673008999998</v>
      </c>
      <c r="F12" s="8">
        <v>0.37664971059387148</v>
      </c>
      <c r="G12" s="8">
        <v>1.133410527929741E-2</v>
      </c>
      <c r="H12" s="8">
        <v>0.20102979492523179</v>
      </c>
      <c r="I12" s="8">
        <v>0.28511886778344209</v>
      </c>
      <c r="J12" s="8">
        <v>0.86811491074090963</v>
      </c>
      <c r="K12" s="8">
        <v>-0.1297440874122523</v>
      </c>
      <c r="L12" s="8">
        <v>0.6470588235294118</v>
      </c>
      <c r="M12" s="8">
        <v>0.58823529411764708</v>
      </c>
      <c r="N12" s="8">
        <v>0.58823529411764708</v>
      </c>
      <c r="O12" s="8">
        <v>0.35294117647058831</v>
      </c>
      <c r="P12" s="8">
        <v>0.54411764705882359</v>
      </c>
    </row>
    <row r="13" spans="1:16">
      <c r="A13" s="7" t="s">
        <v>254</v>
      </c>
      <c r="B13" s="7" t="s">
        <v>254</v>
      </c>
      <c r="C13" s="7" t="s">
        <v>240</v>
      </c>
      <c r="D13" s="7">
        <v>3722</v>
      </c>
      <c r="E13" s="7">
        <v>47978.654311999999</v>
      </c>
      <c r="F13" s="8">
        <v>0.28383685393597952</v>
      </c>
      <c r="G13" s="8">
        <v>6.5961255834311944E-3</v>
      </c>
      <c r="H13" s="8">
        <v>0.26518822243791729</v>
      </c>
      <c r="I13" s="8">
        <v>0.39452007739498801</v>
      </c>
      <c r="J13" s="8">
        <v>1.052443690305632</v>
      </c>
      <c r="K13" s="8">
        <v>-6.401806024766965E-2</v>
      </c>
      <c r="L13" s="8">
        <v>1</v>
      </c>
      <c r="M13" s="8">
        <v>0.9375</v>
      </c>
      <c r="N13" s="8">
        <v>0.75</v>
      </c>
      <c r="O13" s="8">
        <v>0.4375</v>
      </c>
      <c r="P13" s="8">
        <v>0.78125</v>
      </c>
    </row>
    <row r="14" spans="1:16">
      <c r="A14" s="7" t="s">
        <v>255</v>
      </c>
      <c r="B14" s="7" t="s">
        <v>255</v>
      </c>
      <c r="C14" s="7" t="s">
        <v>237</v>
      </c>
      <c r="D14" s="7">
        <v>1664</v>
      </c>
      <c r="E14" s="7">
        <v>27808.888276999998</v>
      </c>
      <c r="F14" s="8">
        <v>0.40255845208522212</v>
      </c>
      <c r="G14" s="8">
        <v>1.331709318782342E-2</v>
      </c>
      <c r="H14" s="8">
        <v>0.1751933767905566</v>
      </c>
      <c r="I14" s="8">
        <v>0.31902663556853161</v>
      </c>
      <c r="J14" s="8">
        <v>1.239136997135039</v>
      </c>
      <c r="K14" s="8">
        <v>2.7755421220625909E-2</v>
      </c>
      <c r="L14" s="8">
        <v>0.88235294117647056</v>
      </c>
      <c r="M14" s="8">
        <v>0.94117647058823528</v>
      </c>
      <c r="N14" s="8">
        <v>0.41176470588235292</v>
      </c>
      <c r="O14" s="8">
        <v>0.58823529411764708</v>
      </c>
      <c r="P14" s="8">
        <v>0.70588235294117652</v>
      </c>
    </row>
    <row r="15" spans="1:16">
      <c r="A15" s="7" t="s">
        <v>256</v>
      </c>
      <c r="B15" s="7" t="s">
        <v>256</v>
      </c>
      <c r="C15" s="7" t="s">
        <v>240</v>
      </c>
      <c r="D15" s="7">
        <v>3956</v>
      </c>
      <c r="E15" s="7">
        <v>54975.652156999997</v>
      </c>
      <c r="F15" s="8">
        <v>0.27813574693634707</v>
      </c>
      <c r="G15" s="8">
        <v>6.5669275009634272E-3</v>
      </c>
      <c r="H15" s="8">
        <v>0.28696302109639399</v>
      </c>
      <c r="I15" s="8">
        <v>0.41282865298229049</v>
      </c>
      <c r="J15" s="8">
        <v>1.18409009820144</v>
      </c>
      <c r="K15" s="8">
        <v>0.27979587861686062</v>
      </c>
      <c r="L15" s="8">
        <v>0.9375</v>
      </c>
      <c r="M15" s="8">
        <v>0.875</v>
      </c>
      <c r="N15" s="8">
        <v>0.875</v>
      </c>
      <c r="O15" s="8">
        <v>0.5</v>
      </c>
      <c r="P15" s="8">
        <v>0.796875</v>
      </c>
    </row>
    <row r="16" spans="1:16">
      <c r="A16" s="7" t="s">
        <v>257</v>
      </c>
      <c r="B16" s="7" t="s">
        <v>257</v>
      </c>
      <c r="C16" s="7" t="s">
        <v>237</v>
      </c>
      <c r="D16" s="7">
        <v>1916</v>
      </c>
      <c r="E16" s="7">
        <v>32479.048929</v>
      </c>
      <c r="F16" s="8">
        <v>0.355680849253109</v>
      </c>
      <c r="G16" s="8">
        <v>1.058593528791257E-2</v>
      </c>
      <c r="H16" s="8">
        <v>0.22808423405609249</v>
      </c>
      <c r="I16" s="8">
        <v>0.34987204062861849</v>
      </c>
      <c r="J16" s="8">
        <v>1.070005902837659</v>
      </c>
      <c r="K16" s="8">
        <v>6.1009543309304297E-2</v>
      </c>
      <c r="L16" s="8">
        <v>0.52941176470588236</v>
      </c>
      <c r="M16" s="8">
        <v>0.52941176470588236</v>
      </c>
      <c r="N16" s="8">
        <v>1</v>
      </c>
      <c r="O16" s="8">
        <v>0.76470588235294112</v>
      </c>
      <c r="P16" s="8">
        <v>0.70588235294117641</v>
      </c>
    </row>
    <row r="17" spans="1:16">
      <c r="A17" s="7" t="s">
        <v>258</v>
      </c>
      <c r="B17" s="7" t="s">
        <v>258</v>
      </c>
      <c r="C17" s="7" t="s">
        <v>240</v>
      </c>
      <c r="D17" s="7">
        <v>4292</v>
      </c>
      <c r="E17" s="7">
        <v>63746.513725999997</v>
      </c>
      <c r="F17" s="8">
        <v>0.2278294571907927</v>
      </c>
      <c r="G17" s="8">
        <v>4.6486029203995326E-3</v>
      </c>
      <c r="H17" s="8">
        <v>0.29452651650915368</v>
      </c>
      <c r="I17" s="8">
        <v>0.45149066571935981</v>
      </c>
      <c r="J17" s="8">
        <v>1.061344187520751</v>
      </c>
      <c r="K17" s="8">
        <v>0.17246337160948591</v>
      </c>
      <c r="L17" s="8">
        <v>0.625</v>
      </c>
      <c r="M17" s="8">
        <v>0.625</v>
      </c>
      <c r="N17" s="8">
        <v>0.9375</v>
      </c>
      <c r="O17" s="8">
        <v>0.8125</v>
      </c>
      <c r="P17" s="8">
        <v>0.75</v>
      </c>
    </row>
    <row r="18" spans="1:16">
      <c r="A18" s="7" t="s">
        <v>259</v>
      </c>
      <c r="B18" s="7" t="s">
        <v>259</v>
      </c>
      <c r="C18" s="7" t="s">
        <v>237</v>
      </c>
      <c r="D18" s="7">
        <v>2192</v>
      </c>
      <c r="E18" s="7">
        <v>30186.199970999998</v>
      </c>
      <c r="F18" s="8">
        <v>0.33188154407062048</v>
      </c>
      <c r="G18" s="8">
        <v>1.0223939625391729E-2</v>
      </c>
      <c r="H18" s="8">
        <v>0.22361176469557639</v>
      </c>
      <c r="I18" s="8">
        <v>0.38943187044051358</v>
      </c>
      <c r="J18" s="8">
        <v>1.0472207901705211</v>
      </c>
      <c r="K18" s="8">
        <v>8.5505604496190601E-2</v>
      </c>
      <c r="L18" s="8">
        <v>0.29411764705882348</v>
      </c>
      <c r="M18" s="8">
        <v>0.41176470588235292</v>
      </c>
      <c r="N18" s="8">
        <v>0.76470588235294112</v>
      </c>
      <c r="O18" s="8">
        <v>0.94117647058823528</v>
      </c>
      <c r="P18" s="8">
        <v>0.6029411764705882</v>
      </c>
    </row>
    <row r="19" spans="1:16">
      <c r="A19" s="7" t="s">
        <v>260</v>
      </c>
      <c r="B19" s="7" t="s">
        <v>260</v>
      </c>
      <c r="C19" s="7" t="s">
        <v>240</v>
      </c>
      <c r="D19" s="7">
        <v>4454</v>
      </c>
      <c r="E19" s="7">
        <v>59229.901715</v>
      </c>
      <c r="F19" s="8">
        <v>0.2322388684382439</v>
      </c>
      <c r="G19" s="8">
        <v>4.9565483693559337E-3</v>
      </c>
      <c r="H19" s="8">
        <v>0.2578181970262593</v>
      </c>
      <c r="I19" s="8">
        <v>0.4604955176917328</v>
      </c>
      <c r="J19" s="8">
        <v>1.113060604399986</v>
      </c>
      <c r="K19" s="8">
        <v>-0.4402664774443471</v>
      </c>
      <c r="L19" s="8">
        <v>0.75</v>
      </c>
      <c r="M19" s="8">
        <v>0.75</v>
      </c>
      <c r="N19" s="8">
        <v>0.625</v>
      </c>
      <c r="O19" s="8">
        <v>0.9375</v>
      </c>
      <c r="P19" s="8">
        <v>0.765625</v>
      </c>
    </row>
    <row r="20" spans="1:16">
      <c r="A20" s="7" t="s">
        <v>261</v>
      </c>
      <c r="B20" s="7" t="s">
        <v>261</v>
      </c>
      <c r="C20" s="7" t="s">
        <v>237</v>
      </c>
      <c r="D20" s="7">
        <v>2232</v>
      </c>
      <c r="E20" s="7">
        <v>28844.960137999999</v>
      </c>
      <c r="F20" s="8">
        <v>0.32394712442989337</v>
      </c>
      <c r="G20" s="8">
        <v>9.9373536293494696E-3</v>
      </c>
      <c r="H20" s="8">
        <v>0.2262739483741765</v>
      </c>
      <c r="I20" s="8">
        <v>0.39464122442621929</v>
      </c>
      <c r="J20" s="8">
        <v>1.1436023285923811</v>
      </c>
      <c r="K20" s="8">
        <v>-0.12501058621851929</v>
      </c>
      <c r="L20" s="8">
        <v>0.1764705882352941</v>
      </c>
      <c r="M20" s="8">
        <v>0.29411764705882348</v>
      </c>
      <c r="N20" s="8">
        <v>0.88235294117647056</v>
      </c>
      <c r="O20" s="8">
        <v>1</v>
      </c>
      <c r="P20" s="8">
        <v>0.58823529411764708</v>
      </c>
    </row>
    <row r="21" spans="1:16">
      <c r="A21" s="7" t="s">
        <v>262</v>
      </c>
      <c r="B21" s="7" t="s">
        <v>263</v>
      </c>
      <c r="C21" s="7" t="s">
        <v>240</v>
      </c>
      <c r="D21" s="7">
        <v>4697</v>
      </c>
      <c r="E21" s="7">
        <v>54987.929480999999</v>
      </c>
      <c r="F21" s="8">
        <v>0.19818310896331309</v>
      </c>
      <c r="G21" s="8">
        <v>3.7977170413114191E-3</v>
      </c>
      <c r="H21" s="8">
        <v>0.25244336400098488</v>
      </c>
      <c r="I21" s="8">
        <v>0.45964017739877178</v>
      </c>
      <c r="J21" s="8">
        <v>1.0364702353452611</v>
      </c>
      <c r="K21" s="8">
        <v>-0.33604630973575611</v>
      </c>
      <c r="L21" s="8">
        <v>0.1875</v>
      </c>
      <c r="M21" s="8">
        <v>0.3125</v>
      </c>
      <c r="N21" s="8">
        <v>0.5625</v>
      </c>
      <c r="O21" s="8">
        <v>0.875</v>
      </c>
      <c r="P21" s="8">
        <v>0.484375</v>
      </c>
    </row>
    <row r="22" spans="1:16">
      <c r="A22" s="7" t="s">
        <v>264</v>
      </c>
      <c r="B22" s="7" t="s">
        <v>264</v>
      </c>
      <c r="C22" s="7" t="s">
        <v>237</v>
      </c>
      <c r="D22" s="7">
        <v>2632</v>
      </c>
      <c r="E22" s="7">
        <v>29223.953471000001</v>
      </c>
      <c r="F22" s="8">
        <v>0.29663057702313572</v>
      </c>
      <c r="G22" s="8">
        <v>8.5396775872630792E-3</v>
      </c>
      <c r="H22" s="8">
        <v>0.21118944653105251</v>
      </c>
      <c r="I22" s="8">
        <v>0.36407744445003409</v>
      </c>
      <c r="J22" s="8">
        <v>1.1095353079254451</v>
      </c>
      <c r="K22" s="8">
        <v>-0.33812878129452439</v>
      </c>
      <c r="L22" s="8">
        <v>5.8823529411764712E-2</v>
      </c>
      <c r="M22" s="8">
        <v>5.8823529411764712E-2</v>
      </c>
      <c r="N22" s="8">
        <v>0.70588235294117652</v>
      </c>
      <c r="O22" s="8">
        <v>0.88235294117647056</v>
      </c>
      <c r="P22" s="8">
        <v>0.42647058823529421</v>
      </c>
    </row>
    <row r="23" spans="1:16">
      <c r="A23" s="7" t="s">
        <v>265</v>
      </c>
      <c r="B23" s="7" t="s">
        <v>265</v>
      </c>
      <c r="C23" s="7" t="s">
        <v>240</v>
      </c>
      <c r="D23" s="7">
        <v>4951</v>
      </c>
      <c r="E23" s="7">
        <v>55155.320617999998</v>
      </c>
      <c r="F23" s="8">
        <v>0.17119903362357419</v>
      </c>
      <c r="G23" s="8">
        <v>3.1628042794931868E-3</v>
      </c>
      <c r="H23" s="8">
        <v>0.29862825362198619</v>
      </c>
      <c r="I23" s="8">
        <v>0.43523940734402949</v>
      </c>
      <c r="J23" s="8">
        <v>0.88296446277914953</v>
      </c>
      <c r="K23" s="8">
        <v>-0.28975010935001499</v>
      </c>
      <c r="L23" s="8">
        <v>6.25E-2</v>
      </c>
      <c r="M23" s="8">
        <v>6.25E-2</v>
      </c>
      <c r="N23" s="8">
        <v>1</v>
      </c>
      <c r="O23" s="8">
        <v>0.5625</v>
      </c>
      <c r="P23" s="8">
        <v>0.421875</v>
      </c>
    </row>
    <row r="24" spans="1:16">
      <c r="A24" s="7" t="s">
        <v>266</v>
      </c>
      <c r="B24" s="7" t="s">
        <v>267</v>
      </c>
      <c r="C24" s="7" t="s">
        <v>237</v>
      </c>
      <c r="D24" s="7">
        <v>2909</v>
      </c>
      <c r="E24" s="7">
        <v>27004.325405</v>
      </c>
      <c r="F24" s="8">
        <v>0.30232421623420302</v>
      </c>
      <c r="G24" s="8">
        <v>8.7076417356142521E-3</v>
      </c>
      <c r="H24" s="8">
        <v>0.20820335504259879</v>
      </c>
      <c r="I24" s="8">
        <v>0.34482901154842438</v>
      </c>
      <c r="J24" s="8">
        <v>0.92651651440385474</v>
      </c>
      <c r="K24" s="8">
        <v>-0.30816423235871759</v>
      </c>
      <c r="L24" s="8">
        <v>0.1176470588235294</v>
      </c>
      <c r="M24" s="8">
        <v>0.1176470588235294</v>
      </c>
      <c r="N24" s="8">
        <v>0.6470588235294118</v>
      </c>
      <c r="O24" s="8">
        <v>0.6470588235294118</v>
      </c>
      <c r="P24" s="8">
        <v>0.38235294117647062</v>
      </c>
    </row>
    <row r="25" spans="1:16">
      <c r="A25" s="7" t="s">
        <v>268</v>
      </c>
      <c r="B25" s="7" t="s">
        <v>269</v>
      </c>
      <c r="C25" s="7" t="s">
        <v>240</v>
      </c>
      <c r="D25" s="7">
        <v>5113</v>
      </c>
      <c r="E25" s="7">
        <v>51538.712646</v>
      </c>
      <c r="F25" s="8">
        <v>0.17857954086314029</v>
      </c>
      <c r="G25" s="8">
        <v>3.1920165753800312E-3</v>
      </c>
      <c r="H25" s="8">
        <v>0.27163378237815539</v>
      </c>
      <c r="I25" s="8">
        <v>0.4753752271010257</v>
      </c>
      <c r="J25" s="8">
        <v>0.7754653481332423</v>
      </c>
      <c r="K25" s="8">
        <v>-0.59229161686232401</v>
      </c>
      <c r="L25" s="8">
        <v>0.125</v>
      </c>
      <c r="M25" s="8">
        <v>0.125</v>
      </c>
      <c r="N25" s="8">
        <v>0.8125</v>
      </c>
      <c r="O25" s="8">
        <v>1</v>
      </c>
      <c r="P25" s="8">
        <v>0.515625</v>
      </c>
    </row>
    <row r="26" spans="1:16">
      <c r="A26" s="7" t="s">
        <v>270</v>
      </c>
      <c r="B26" s="7" t="s">
        <v>271</v>
      </c>
      <c r="C26" s="7" t="s">
        <v>237</v>
      </c>
      <c r="D26" s="7">
        <v>2932</v>
      </c>
      <c r="E26" s="7">
        <v>25152.332343999999</v>
      </c>
      <c r="F26" s="8">
        <v>0.34469459183446938</v>
      </c>
      <c r="G26" s="8">
        <v>1.043978456544738E-2</v>
      </c>
      <c r="H26" s="8">
        <v>0.22605651901436161</v>
      </c>
      <c r="I26" s="8">
        <v>0.36041944482400651</v>
      </c>
      <c r="J26" s="8">
        <v>0.85854399388451719</v>
      </c>
      <c r="K26" s="8">
        <v>-0.51499213644191455</v>
      </c>
      <c r="L26" s="8">
        <v>0.41176470588235292</v>
      </c>
      <c r="M26" s="8">
        <v>0.47058823529411759</v>
      </c>
      <c r="N26" s="8">
        <v>0.82352941176470584</v>
      </c>
      <c r="O26" s="8">
        <v>0.82352941176470584</v>
      </c>
      <c r="P26" s="8">
        <v>0.63235294117647056</v>
      </c>
    </row>
    <row r="27" spans="1:16">
      <c r="A27" s="7" t="s">
        <v>272</v>
      </c>
      <c r="B27" s="7" t="s">
        <v>273</v>
      </c>
      <c r="C27" s="7" t="s">
        <v>240</v>
      </c>
      <c r="D27" s="7">
        <v>5066</v>
      </c>
      <c r="E27" s="7">
        <v>49779.081248000002</v>
      </c>
      <c r="F27" s="8">
        <v>0.1990477332764774</v>
      </c>
      <c r="G27" s="8">
        <v>3.6977795686210738E-3</v>
      </c>
      <c r="H27" s="8">
        <v>0.25232944739046298</v>
      </c>
      <c r="I27" s="8">
        <v>0.44582265192819559</v>
      </c>
      <c r="J27" s="8">
        <v>0.75267766948610482</v>
      </c>
      <c r="K27" s="8">
        <v>-0.74799016403368013</v>
      </c>
      <c r="L27" s="8">
        <v>0.25</v>
      </c>
      <c r="M27" s="8">
        <v>0.1875</v>
      </c>
      <c r="N27" s="8">
        <v>0.5</v>
      </c>
      <c r="O27" s="8">
        <v>0.75</v>
      </c>
      <c r="P27" s="8">
        <v>0.421875</v>
      </c>
    </row>
    <row r="28" spans="1:16">
      <c r="A28" s="7" t="s">
        <v>274</v>
      </c>
      <c r="B28" s="7" t="s">
        <v>274</v>
      </c>
      <c r="C28" s="7" t="s">
        <v>237</v>
      </c>
      <c r="D28" s="7">
        <v>2646</v>
      </c>
      <c r="E28" s="7">
        <v>28593.185614000002</v>
      </c>
      <c r="F28" s="8">
        <v>0.39206271358974148</v>
      </c>
      <c r="G28" s="8">
        <v>1.2625367189431431E-2</v>
      </c>
      <c r="H28" s="8">
        <v>0.22788326450635399</v>
      </c>
      <c r="I28" s="8">
        <v>0.3490837210564724</v>
      </c>
      <c r="J28" s="8">
        <v>0.7464102553422598</v>
      </c>
      <c r="K28" s="8">
        <v>-0.51791901038989963</v>
      </c>
      <c r="L28" s="8">
        <v>0.76470588235294112</v>
      </c>
      <c r="M28" s="8">
        <v>0.76470588235294112</v>
      </c>
      <c r="N28" s="8">
        <v>0.94117647058823528</v>
      </c>
      <c r="O28" s="8">
        <v>0.70588235294117652</v>
      </c>
      <c r="P28" s="8">
        <v>0.79411764705882359</v>
      </c>
    </row>
    <row r="29" spans="1:16">
      <c r="A29" s="7" t="s">
        <v>275</v>
      </c>
      <c r="B29" s="7" t="s">
        <v>275</v>
      </c>
      <c r="C29" s="7" t="s">
        <v>240</v>
      </c>
      <c r="D29" s="7">
        <v>5208</v>
      </c>
      <c r="E29" s="7">
        <v>58401.075547</v>
      </c>
      <c r="F29" s="8">
        <v>0.22007264641310559</v>
      </c>
      <c r="G29" s="8">
        <v>4.3272706815927408E-3</v>
      </c>
      <c r="H29" s="8">
        <v>0.26131585408956243</v>
      </c>
      <c r="I29" s="8">
        <v>0.44376303446764798</v>
      </c>
      <c r="J29" s="8">
        <v>1.0646342466186709</v>
      </c>
      <c r="K29" s="8">
        <v>-0.74685807508778157</v>
      </c>
      <c r="L29" s="8">
        <v>0.4375</v>
      </c>
      <c r="M29" s="8">
        <v>0.4375</v>
      </c>
      <c r="N29" s="8">
        <v>0.6875</v>
      </c>
      <c r="O29" s="8">
        <v>0.6875</v>
      </c>
      <c r="P29" s="8">
        <v>0.5625</v>
      </c>
    </row>
    <row r="30" spans="1:16">
      <c r="A30" s="7" t="s">
        <v>276</v>
      </c>
      <c r="B30" s="7" t="s">
        <v>276</v>
      </c>
      <c r="C30" s="7" t="s">
        <v>237</v>
      </c>
      <c r="D30" s="7">
        <v>2808</v>
      </c>
      <c r="E30" s="7">
        <v>25690.387868000002</v>
      </c>
      <c r="F30" s="8">
        <v>0.39913706451946512</v>
      </c>
      <c r="G30" s="8">
        <v>1.264192573926399E-2</v>
      </c>
      <c r="H30" s="8">
        <v>0.1860438631580246</v>
      </c>
      <c r="I30" s="8">
        <v>0.28534889905947702</v>
      </c>
      <c r="J30" s="8">
        <v>0.73957153067462533</v>
      </c>
      <c r="K30" s="8">
        <v>-0.62478999353925113</v>
      </c>
      <c r="L30" s="8">
        <v>0.82352941176470584</v>
      </c>
      <c r="M30" s="8">
        <v>0.82352941176470584</v>
      </c>
      <c r="N30" s="8">
        <v>0.47058823529411759</v>
      </c>
      <c r="O30" s="8">
        <v>0.41176470588235292</v>
      </c>
      <c r="P30" s="8">
        <v>0.63235294117647056</v>
      </c>
    </row>
    <row r="31" spans="1:16">
      <c r="A31" s="7" t="s">
        <v>277</v>
      </c>
      <c r="B31" s="7" t="s">
        <v>277</v>
      </c>
      <c r="C31" s="7" t="s">
        <v>240</v>
      </c>
      <c r="D31" s="7">
        <v>5206</v>
      </c>
      <c r="E31" s="7">
        <v>59959.893962000002</v>
      </c>
      <c r="F31" s="8">
        <v>0.2037226359463121</v>
      </c>
      <c r="G31" s="8">
        <v>3.7445418760352089E-3</v>
      </c>
      <c r="H31" s="8">
        <v>0.2489593500850483</v>
      </c>
      <c r="I31" s="8">
        <v>0.43583864437097741</v>
      </c>
      <c r="J31" s="8">
        <v>0.51698925643631566</v>
      </c>
      <c r="K31" s="8">
        <v>0.30848349593888852</v>
      </c>
      <c r="L31" s="8">
        <v>0.3125</v>
      </c>
      <c r="M31" s="8">
        <v>0.25</v>
      </c>
      <c r="N31" s="8">
        <v>0.4375</v>
      </c>
      <c r="O31" s="8">
        <v>0.625</v>
      </c>
      <c r="P31" s="8">
        <v>0.40625</v>
      </c>
    </row>
    <row r="32" spans="1:16">
      <c r="A32" s="7" t="s">
        <v>278</v>
      </c>
      <c r="B32" s="7" t="s">
        <v>278</v>
      </c>
      <c r="C32" s="7" t="s">
        <v>237</v>
      </c>
      <c r="D32" s="7">
        <v>2885</v>
      </c>
      <c r="E32" s="7">
        <v>33269.258946000002</v>
      </c>
      <c r="F32" s="8">
        <v>0.41388385284895368</v>
      </c>
      <c r="G32" s="8">
        <v>1.2997743612451269E-2</v>
      </c>
      <c r="H32" s="8">
        <v>0.1945496435638234</v>
      </c>
      <c r="I32" s="8">
        <v>0.29764490230763818</v>
      </c>
      <c r="J32" s="8">
        <v>1.3638238079377261</v>
      </c>
      <c r="K32" s="8">
        <v>-0.30298962079087938</v>
      </c>
      <c r="L32" s="8">
        <v>0.94117647058823528</v>
      </c>
      <c r="M32" s="8">
        <v>0.88235294117647056</v>
      </c>
      <c r="N32" s="8">
        <v>0.52941176470588236</v>
      </c>
      <c r="O32" s="8">
        <v>0.47058823529411759</v>
      </c>
      <c r="P32" s="8">
        <v>0.70588235294117652</v>
      </c>
    </row>
    <row r="33" spans="1:16">
      <c r="A33" s="7" t="s">
        <v>279</v>
      </c>
      <c r="B33" s="7" t="s">
        <v>279</v>
      </c>
      <c r="C33" s="7" t="s">
        <v>240</v>
      </c>
      <c r="D33" s="7">
        <v>5285</v>
      </c>
      <c r="E33" s="7">
        <v>74432.099830000006</v>
      </c>
      <c r="F33" s="8">
        <v>0.22605426158108161</v>
      </c>
      <c r="G33" s="8">
        <v>4.2817277900895172E-3</v>
      </c>
      <c r="H33" s="8">
        <v>0.23260860810389231</v>
      </c>
      <c r="I33" s="8">
        <v>0.35806568558770568</v>
      </c>
      <c r="J33" s="8">
        <v>1.0591063639586591</v>
      </c>
      <c r="K33" s="8">
        <v>-0.32586111689080138</v>
      </c>
      <c r="L33" s="8">
        <v>0.5625</v>
      </c>
      <c r="M33" s="8">
        <v>0.375</v>
      </c>
      <c r="N33" s="8">
        <v>0.375</v>
      </c>
      <c r="O33" s="8">
        <v>0.3125</v>
      </c>
      <c r="P33" s="8">
        <v>0.40625</v>
      </c>
    </row>
    <row r="34" spans="1:16">
      <c r="A34" s="7" t="s">
        <v>280</v>
      </c>
      <c r="B34" s="7" t="s">
        <v>280</v>
      </c>
      <c r="C34" s="7" t="s">
        <v>237</v>
      </c>
      <c r="D34" s="7">
        <v>3178</v>
      </c>
      <c r="E34" s="7">
        <v>31831.255385</v>
      </c>
      <c r="F34" s="8">
        <v>0.34066439026184198</v>
      </c>
      <c r="G34" s="8">
        <v>1.016246563176856E-2</v>
      </c>
      <c r="H34" s="8">
        <v>0.1618191906884909</v>
      </c>
      <c r="I34" s="8">
        <v>0.27495729036285838</v>
      </c>
      <c r="J34" s="8">
        <v>1.088069611873981</v>
      </c>
      <c r="K34" s="8">
        <v>-0.41421695235696221</v>
      </c>
      <c r="L34" s="8">
        <v>0.35294117647058831</v>
      </c>
      <c r="M34" s="8">
        <v>0.35294117647058831</v>
      </c>
      <c r="N34" s="8">
        <v>0.35294117647058831</v>
      </c>
      <c r="O34" s="8">
        <v>0.23529411764705879</v>
      </c>
      <c r="P34" s="8">
        <v>0.3235294117647059</v>
      </c>
    </row>
  </sheetData>
  <autoFilter ref="A1:P34" xr:uid="{00000000-0009-0000-0000-000008000000}"/>
  <phoneticPr fontId="4" type="noConversion"/>
  <conditionalFormatting sqref="P2:P3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Dashboard</vt:lpstr>
      <vt:lpstr>Dashboard_去被动ETF</vt:lpstr>
      <vt:lpstr>行业抱团_结论</vt:lpstr>
      <vt:lpstr>指定组合_结论</vt:lpstr>
      <vt:lpstr>三锚点_结论</vt:lpstr>
      <vt:lpstr>资金交易_结论</vt:lpstr>
      <vt:lpstr>参数</vt:lpstr>
      <vt:lpstr>实时可见_指标</vt:lpstr>
      <vt:lpstr>历史分位_全公募</vt:lpstr>
      <vt:lpstr>Top股票_当前主动</vt:lpstr>
      <vt:lpstr>Top股票_顶部主动</vt:lpstr>
      <vt:lpstr>行业集中_主动</vt:lpstr>
      <vt:lpstr>破位触发_T</vt:lpstr>
      <vt:lpstr>定义与数据来源</vt:lpstr>
      <vt:lpstr>行业融资换手_当前</vt:lpstr>
      <vt:lpstr>行业融资换手_2021</vt:lpstr>
      <vt:lpstr>2015可见_指标</vt:lpstr>
      <vt:lpstr>Top股票_2015主动</vt:lpstr>
      <vt:lpstr>破位触发_2015</vt:lpstr>
      <vt:lpstr>行业融资换手_2015</vt:lpstr>
      <vt:lpstr>行业比较_当前</vt:lpstr>
      <vt:lpstr>行业比较_2021</vt:lpstr>
      <vt:lpstr>行业比较_2015</vt:lpstr>
      <vt:lpstr>行业抱团_指标说明</vt:lpstr>
      <vt:lpstr>指定组合_指标</vt:lpstr>
      <vt:lpstr>去被动ETF_可见指标</vt:lpstr>
      <vt:lpstr>Top股票_去被动ETF_当前</vt:lpstr>
      <vt:lpstr>Top股票_去被动ETF_2021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桁 张</cp:lastModifiedBy>
  <dcterms:created xsi:type="dcterms:W3CDTF">2026-05-25T05:28:03Z</dcterms:created>
  <dcterms:modified xsi:type="dcterms:W3CDTF">2026-05-25T09:23:02Z</dcterms:modified>
</cp:coreProperties>
</file>