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investment-llm-wiki/sources/industry-data/电网设备/attachments/"/>
    </mc:Choice>
  </mc:AlternateContent>
  <xr:revisionPtr revIDLastSave="25" documentId="13_ncr:1_{4AC9EAE8-A76B-45E7-B4B2-C742360202EE}" xr6:coauthVersionLast="47" xr6:coauthVersionMax="47" xr10:uidLastSave="{9F1064EB-1920-4841-9241-B61B275758DB}"/>
  <bookViews>
    <workbookView xWindow="-98" yWindow="-98" windowWidth="21795" windowHeight="12975" tabRatio="694" activeTab="2" xr2:uid="{00000000-000D-0000-FFFF-FFFF00000000}"/>
  </bookViews>
  <sheets>
    <sheet name="Dashboard" sheetId="1" r:id="rId1"/>
    <sheet name="表1_批次景气" sheetId="2" r:id="rId2"/>
    <sheet name="表2_TTM中标金额" sheetId="3" r:id="rId3"/>
    <sheet name="表3_分品类份额" sheetId="4" r:id="rId4"/>
    <sheet name="表4_订单收入覆盖率" sheetId="5" r:id="rId5"/>
    <sheet name="说明_来源" sheetId="6" r:id="rId6"/>
  </sheet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D17" i="5"/>
  <c r="F16" i="5"/>
  <c r="D16" i="5"/>
  <c r="F15" i="5"/>
  <c r="D15" i="5"/>
  <c r="F14" i="5"/>
  <c r="D14" i="5"/>
  <c r="F13" i="5"/>
  <c r="D13" i="5"/>
  <c r="F12" i="5"/>
  <c r="D12" i="5"/>
  <c r="E11" i="5"/>
  <c r="F11" i="5" s="1"/>
  <c r="D11" i="5"/>
  <c r="E9" i="5"/>
  <c r="F9" i="5" s="1"/>
  <c r="D9" i="5"/>
  <c r="E8" i="5"/>
  <c r="F8" i="5" s="1"/>
  <c r="D8" i="5"/>
  <c r="E7" i="5"/>
  <c r="F7" i="5" s="1"/>
  <c r="D7" i="5"/>
  <c r="E6" i="5"/>
  <c r="F6" i="5" s="1"/>
  <c r="D6" i="5"/>
  <c r="E5" i="5"/>
  <c r="F5" i="5" s="1"/>
  <c r="D5" i="5"/>
  <c r="E4" i="5"/>
  <c r="F4" i="5" s="1"/>
  <c r="D4" i="5"/>
  <c r="E3" i="5"/>
  <c r="F3" i="5" s="1"/>
  <c r="D3" i="5"/>
  <c r="E2" i="5"/>
  <c r="F2" i="5" s="1"/>
  <c r="D2" i="5"/>
  <c r="D13" i="3"/>
  <c r="D12" i="3"/>
  <c r="D11" i="3"/>
  <c r="D10" i="3"/>
  <c r="D9" i="3"/>
  <c r="D8" i="3"/>
  <c r="D7" i="3"/>
  <c r="D6" i="3"/>
  <c r="D4" i="3"/>
  <c r="D3" i="3"/>
  <c r="J5" i="2"/>
  <c r="I5" i="2"/>
  <c r="H5" i="2"/>
  <c r="I4" i="2"/>
  <c r="H4" i="2"/>
  <c r="J4" i="2" s="1"/>
  <c r="I3" i="2"/>
  <c r="K3" i="2" s="1"/>
  <c r="H3" i="2"/>
  <c r="I2" i="2"/>
  <c r="H2" i="2"/>
  <c r="J3" i="2" s="1"/>
</calcChain>
</file>

<file path=xl/sharedStrings.xml><?xml version="1.0" encoding="utf-8"?>
<sst xmlns="http://schemas.openxmlformats.org/spreadsheetml/2006/main" count="266" uniqueCount="218">
  <si>
    <t>国家电网招标四张跟踪表（TTM更新版）</t>
  </si>
  <si>
    <t>更新日期</t>
  </si>
  <si>
    <t>2026-05-12（特变电工口径修订）</t>
  </si>
  <si>
    <t>Top 10：2026Q2 TTM中标金额</t>
  </si>
  <si>
    <t>主口径</t>
  </si>
  <si>
    <t>国网输变电项目变电设备（含电缆）</t>
  </si>
  <si>
    <t>公司</t>
  </si>
  <si>
    <t>2026Q2 TTM</t>
  </si>
  <si>
    <t>同比</t>
  </si>
  <si>
    <t>趋势</t>
  </si>
  <si>
    <t>2026前2批广义金额</t>
  </si>
  <si>
    <t>中国西电</t>
  </si>
  <si>
    <t>明显增长</t>
  </si>
  <si>
    <t>2026前2批严格金额</t>
  </si>
  <si>
    <t>平高电气</t>
  </si>
  <si>
    <t>基本稳定</t>
  </si>
  <si>
    <t>表2口径</t>
  </si>
  <si>
    <t>2025Q2 TTM vs 2026Q2 TTM</t>
  </si>
  <si>
    <t>思源电气</t>
  </si>
  <si>
    <t>提醒设置</t>
  </si>
  <si>
    <t>每年3/5/7/9/11/12月10日 9:30 检查六批变电招标</t>
  </si>
  <si>
    <t>特变电工</t>
  </si>
  <si>
    <t>小幅增长</t>
  </si>
  <si>
    <t>保变电气</t>
  </si>
  <si>
    <t>大幅增长</t>
  </si>
  <si>
    <t>更新动作</t>
  </si>
  <si>
    <t>每批公告/候选人/中标公告后更新</t>
  </si>
  <si>
    <t>许继电气</t>
  </si>
  <si>
    <t>常规变电口径下降</t>
  </si>
  <si>
    <t>表1</t>
  </si>
  <si>
    <t>批次金额、前N批累计、严格/广义口径</t>
  </si>
  <si>
    <t>长高电新</t>
  </si>
  <si>
    <t>稳中有升</t>
  </si>
  <si>
    <t>表2</t>
  </si>
  <si>
    <t>公司TTM、同比、趋势、原因分析</t>
  </si>
  <si>
    <t>汉缆股份</t>
  </si>
  <si>
    <t>表3</t>
  </si>
  <si>
    <t>分品类金额、份额、核心公司</t>
  </si>
  <si>
    <t>四方股份</t>
  </si>
  <si>
    <t>表4</t>
  </si>
  <si>
    <t>中标/营收、TTM/营收、业绩弹性</t>
  </si>
  <si>
    <t>金冠电气</t>
  </si>
  <si>
    <t>本次更新要点</t>
  </si>
  <si>
    <t>特变电工2026-2由“可见子公司下限”改为“品牌/体系汇总近似口径”：变压器7.73亿、电抗器1.35亿、控制电缆0.74亿、电力电缆约3.9亿；2026前2批上修至约23.18亿，TTM上修至约60.32亿。</t>
  </si>
  <si>
    <t>口径风险</t>
  </si>
  <si>
    <t>特变电工尚未检索到单独上市公司中标公告，本次为电能革新/行业媒体候选人汇总口径，电力电缆金额按“约44亿、特变8.9%”估算，待正式公告/明细表继续校正。</t>
  </si>
  <si>
    <t>年份/口径</t>
  </si>
  <si>
    <t>第1批</t>
  </si>
  <si>
    <t>第2批</t>
  </si>
  <si>
    <t>第3批</t>
  </si>
  <si>
    <t>第4批</t>
  </si>
  <si>
    <t>第5批</t>
  </si>
  <si>
    <t>第6批</t>
  </si>
  <si>
    <t>前2批累计</t>
  </si>
  <si>
    <t>全年/已披露累计</t>
  </si>
  <si>
    <t>前2批同比</t>
  </si>
  <si>
    <t>全年同比</t>
  </si>
  <si>
    <t>备注</t>
  </si>
  <si>
    <t>2024严格口径</t>
  </si>
  <si>
    <t>输变电项目变电设备（含电缆）六批</t>
  </si>
  <si>
    <t>2025严格口径</t>
  </si>
  <si>
    <t>2026严格口径</t>
  </si>
  <si>
    <t>第2批为严格公开招标约值，后续按正式结果修订</t>
  </si>
  <si>
    <t>2026广义口径</t>
  </si>
  <si>
    <t>含公开招标、框架/协议库存、青藏铁路新增等广义口径</t>
  </si>
  <si>
    <t>2025Q2 TTM</t>
  </si>
  <si>
    <t>原因分析</t>
  </si>
  <si>
    <t>主要品类</t>
  </si>
  <si>
    <t>口径说明</t>
  </si>
  <si>
    <t>变压器、组合电器、断路器、隔离开关、电容器等全品类覆盖，2026第2批公司公告中标15.83亿元，说明高压一次设备平台优势延续。</t>
  </si>
  <si>
    <t>变压器、组合电器、断路器、隔离开关、电容器、互感器、避雷器</t>
  </si>
  <si>
    <t>2025/2026均为变电设备主口径，部分使用体系/品牌口径</t>
  </si>
  <si>
    <t>2026第2批公告中标13.27亿元，但2025基数较高；GIS/断路器仍强，但同比弹性不如西电、思源。</t>
  </si>
  <si>
    <t>组合电器、断路器、隔离开关、互感器、开关柜</t>
  </si>
  <si>
    <t>2026第2批含公司及子公司/合营公司公告口径</t>
  </si>
  <si>
    <t>更新后：2026第2批特变系不再仅用可见子公司下限，而按品牌/体系近似口径纳入变压器7.73亿元、电抗器1.35亿元、控制电缆0.74亿元、电力电缆约3.9亿元；2026前2批约23.18亿元，TTM由55.97亿元上修至约60.32亿元。</t>
  </si>
  <si>
    <t>变压器、电抗器、电缆</t>
  </si>
  <si>
    <t>2026第2批为品牌/体系候选人汇总近似口径；电力电缆按“约44亿元、特变8.9%”估算，待正式公告校正</t>
  </si>
  <si>
    <t>2025全年中标额较2024大幅提升；2026第2批虽有组合电器份额扰动，但TTM口径仍显著增长。</t>
  </si>
  <si>
    <t>组合电器、断路器、互感器、继保</t>
  </si>
  <si>
    <t>2026第2批采用市场汇总约值</t>
  </si>
  <si>
    <t>低基数叠加变压器/电抗器放量，2026第2批保变单体中标约4.45亿元，TTM弹性显著。</t>
  </si>
  <si>
    <t>变压器、电抗器</t>
  </si>
  <si>
    <t>2025为天威/保变相关品牌口径</t>
  </si>
  <si>
    <t>电力电缆、电缆附件、控制电缆订单修复明显；但电缆利润率通常低于主设备，需对收入弹性打折。</t>
  </si>
  <si>
    <t>电力电缆、电缆附件、控制电缆</t>
  </si>
  <si>
    <t>电缆公司单批波动较大</t>
  </si>
  <si>
    <t>小体量公司，避雷器/开关柜订单对同比影响大，单批波动也大。</t>
  </si>
  <si>
    <t>避雷器、开关柜</t>
  </si>
  <si>
    <t>2025全年为估算/公开可见口径，后续需修订</t>
  </si>
  <si>
    <t>继电保护景气改善，2026第2批继保环节表现较好；二次设备集中度较高，四方属于核心受益公司。</t>
  </si>
  <si>
    <t>继电保护</t>
  </si>
  <si>
    <t>2026第2批继保项目明细口径</t>
  </si>
  <si>
    <t>组合电器、隔离开关、开关柜仍有持续中标；2026第2批子公司合计中标3.46亿元，但公司体量小、单批波动较明显。</t>
  </si>
  <si>
    <t>组合电器、隔离开关、开关柜</t>
  </si>
  <si>
    <t>2026第2批为公司公告口径</t>
  </si>
  <si>
    <t>主表未计入2026特高压新增第一次12.75亿元；若加入该笔直流输电订单，许继TTM将明显上修。</t>
  </si>
  <si>
    <t>继保、通信集成、开关柜、消弧线圈、补偿装置</t>
  </si>
  <si>
    <t>不含特高压新增第一次</t>
  </si>
  <si>
    <t>积成电子</t>
  </si>
  <si>
    <t>小幅下降</t>
  </si>
  <si>
    <t>常规变电口径略降；但公司2026还有多个国网项目合计中标约2.01亿元，其中包含非变电主表项目，不能简单按表内数判断全年弹性。</t>
  </si>
  <si>
    <t>继保、监控、通信、营销计量</t>
  </si>
  <si>
    <t>只统计变电相关口径，营销计量另列</t>
  </si>
  <si>
    <t>品类</t>
  </si>
  <si>
    <t>2026第2批金额</t>
  </si>
  <si>
    <t>核心公司/份额</t>
  </si>
  <si>
    <t>格局判断</t>
  </si>
  <si>
    <t>更新字段</t>
  </si>
  <si>
    <t>变压器</t>
  </si>
  <si>
    <t>特变16.7%、山东电工15.0%、西电10.8%、天威10.5%、正泰5.8%</t>
  </si>
  <si>
    <t>特变、山东电工、西电、天威等分食，特变仍为最强品牌之一。</t>
  </si>
  <si>
    <t>品类金额、前五公司金额/份额</t>
  </si>
  <si>
    <t>组合电器/GIS</t>
  </si>
  <si>
    <t>西电21.0%、平高20.1%、泰开13.8%、思源12.9%、长高5.1%</t>
  </si>
  <si>
    <t>西电/平高/泰开/思源四强，前四合计约67.8%，集中度较高。</t>
  </si>
  <si>
    <t>GIS总额、公司体系拆分、合营公司归属</t>
  </si>
  <si>
    <t>继电保护/监控</t>
  </si>
  <si>
    <t>南瑞继保16.7%、四方15.5%、许继14.8%、国电南瑞控制14.2%、长园深瑞9.1%</t>
  </si>
  <si>
    <t>二次设备集中度高，南瑞系合计份额较高，四方、许继紧随。</t>
  </si>
  <si>
    <t>继保和监控是否合并、南瑞系口径</t>
  </si>
  <si>
    <t>通信网设备集成</t>
  </si>
  <si>
    <t>国网信通系68.5%、许继31.3%</t>
  </si>
  <si>
    <t>高度集中，国网信通是直接受益方。</t>
  </si>
  <si>
    <t>国网信通子公司合计口径、许继口径</t>
  </si>
  <si>
    <t>断路器</t>
  </si>
  <si>
    <t>泰开36.4%、思源24.9%、平高18.4%、西电10.9%</t>
  </si>
  <si>
    <t>单项金额不大，但能验证高压开关竞争力。</t>
  </si>
  <si>
    <t>断路器金额、各包电压等级</t>
  </si>
  <si>
    <t>电缆/附件</t>
  </si>
  <si>
    <t>电力电缆约44亿；控制电缆10.80亿；电缆附件2.29亿</t>
  </si>
  <si>
    <t>电力电缆：特变8.9%、汉缆7.8%、亨通7.4%、山东电工7.2%；控制电缆：特变6.8%、上上4.9%、远程4.0%、远东3.7%；附件：吉熙安10.0%、沃尔核材9.2%、中科8.7%、长缆8.3%</t>
  </si>
  <si>
    <t>电缆链条金额较大但分散，特变在电力电缆/控制电缆均为第一品牌；但电缆毛利率通常低于主设备，收入弹性需折扣。</t>
  </si>
  <si>
    <t>电力电缆/控制电缆/附件分开统计</t>
  </si>
  <si>
    <t>2025营收</t>
  </si>
  <si>
    <t>2026前2批中标金额</t>
  </si>
  <si>
    <t>2026前2批/营收</t>
  </si>
  <si>
    <t>2026Q2 TTM中标金额</t>
  </si>
  <si>
    <t>TTM/营收</t>
  </si>
  <si>
    <t>弹性判断</t>
  </si>
  <si>
    <t>覆盖率最高，但体量小、单批波动大</t>
  </si>
  <si>
    <t>组合电器、隔离开关、开关柜对公司收入弹性很高。</t>
  </si>
  <si>
    <t>主网订单对收入弹性极强</t>
  </si>
  <si>
    <t>GIS/断路器订单覆盖率高，对业绩影响直接。</t>
  </si>
  <si>
    <t>大体量央企里覆盖率仍高</t>
  </si>
  <si>
    <t>全品类一次设备订单稳定，主网景气传导较直接。</t>
  </si>
  <si>
    <t>国网+海外双轮驱动</t>
  </si>
  <si>
    <t>国网订单覆盖率较高，海外订单可能进一步放大真实弹性。</t>
  </si>
  <si>
    <t>变压器/电抗器订单弹性较强</t>
  </si>
  <si>
    <t>变压器低基数修复，TTM覆盖率高。</t>
  </si>
  <si>
    <t>常规变电中等；加特高压显著上修</t>
  </si>
  <si>
    <t>若加入2026特高压新增第一次12.75亿元，订单/收入覆盖率明显提升。</t>
  </si>
  <si>
    <t>主表不含特高压</t>
  </si>
  <si>
    <t>电缆订单有支撑，利润弹性低于主设备</t>
  </si>
  <si>
    <t>收入弹性不算低，但毛利率需要打折。</t>
  </si>
  <si>
    <t>继保订单弹性较好</t>
  </si>
  <si>
    <t>二次设备集中度高，继保订单含金量优于电缆。</t>
  </si>
  <si>
    <t>集团体量大，收入弹性仍被摊薄，但订单趋势上修</t>
  </si>
  <si>
    <t>本次修订把2026第2批特变系从下限口径上修为品牌/体系近似口径；变压器和电抗器仍是核心利润弹性，电缆金额放大但毛利率较低。</t>
  </si>
  <si>
    <t>2026第2批为候选人/品牌汇总近似口径，待正式公告校正</t>
  </si>
  <si>
    <t>小体量公司，单笔订单影响大</t>
  </si>
  <si>
    <t>避雷器/开关柜订单单批波动大。</t>
  </si>
  <si>
    <t>TTM来自表2估算口径</t>
  </si>
  <si>
    <t>2026订单弹性较明显，但缺完整TTM</t>
  </si>
  <si>
    <t>变电相关订单有弹性，但营销计量等需另表统计。</t>
  </si>
  <si>
    <t>国网信通</t>
  </si>
  <si>
    <t>通信集成订单弹性明显</t>
  </si>
  <si>
    <t>通信网设备集成集中度高，但2025Q2 TTM可比口径暂缺。</t>
  </si>
  <si>
    <t>TTM为可见口径，暂不纳入表2同比</t>
  </si>
  <si>
    <t>国电南瑞</t>
  </si>
  <si>
    <t>变电批次覆盖率不高，全口径订单更重要</t>
  </si>
  <si>
    <t>特高压直流控保、调度、数字化等不完全体现在变电批次。</t>
  </si>
  <si>
    <t>中天科技</t>
  </si>
  <si>
    <t>对集团收入弹性有限</t>
  </si>
  <si>
    <t>更多看电网业务子板块而非集团整体收入。</t>
  </si>
  <si>
    <t>特锐德</t>
  </si>
  <si>
    <t>电力设备业务有弹性，但TTM需补</t>
  </si>
  <si>
    <t>组合电器/开关柜订单对公司总收入影响有限。</t>
  </si>
  <si>
    <t>TTM暂缺</t>
  </si>
  <si>
    <t>亨通光电</t>
  </si>
  <si>
    <t>集团体量大，收入弹性有限</t>
  </si>
  <si>
    <t>电缆订单需要看板块收入和毛利率，不宜只看集团营收覆盖率。</t>
  </si>
  <si>
    <t>项目</t>
  </si>
  <si>
    <t>口径/说明</t>
  </si>
  <si>
    <t>来源URL/备注</t>
  </si>
  <si>
    <t>国网输变电项目变电设备（含电缆），不含营销计量、特高压新增直流专项</t>
  </si>
  <si>
    <t>本工作簿基于当前对话已整理数据</t>
  </si>
  <si>
    <t>TTM定义</t>
  </si>
  <si>
    <t>2025Q2 TTM = 2024年第3-6批 + 2025年第1-2批；2026Q2 TTM = 2025年第3-6批 + 2026年第1-2批</t>
  </si>
  <si>
    <t>2024/2025年度上市公司中标额</t>
  </si>
  <si>
    <t>华源证券/行业年度汇总口径</t>
  </si>
  <si>
    <t>https://pdf.dfcfw.com/pdf/H3_AP202412291641463269_1.pdf</t>
  </si>
  <si>
    <t>2026第2批公司公告</t>
  </si>
  <si>
    <t>平高、中国西电等公司公告及行业媒体汇总</t>
  </si>
  <si>
    <t>https://www.stcn.com/article/detail/3900965.html</t>
  </si>
  <si>
    <t>许继特高压修正</t>
  </si>
  <si>
    <t>特高压新增第一次12.75亿元不并入主表，可在估值/订单弹性中单独加回</t>
  </si>
  <si>
    <t>提醒</t>
  </si>
  <si>
    <t>已停用工作日每日提醒，保留每年六次节点提醒</t>
  </si>
  <si>
    <t>3/5/7/9/11/12月10日 9:30</t>
  </si>
  <si>
    <t>2026-05-12更新结论</t>
  </si>
  <si>
    <t>本次仅发现特变电工口径需要明显上修；其他上市公司暂未发现比前版更高置信的新口径。</t>
  </si>
  <si>
    <t>特变-2026第2批变压器</t>
  </si>
  <si>
    <t>特变品牌3家企业合计7.7268亿元，占16.7%。</t>
  </si>
  <si>
    <t>特变-2026第2批电抗器</t>
  </si>
  <si>
    <t>特变品牌3家企业合计1.3501亿元，占19.2%。</t>
  </si>
  <si>
    <t>特变-2026第2批控制电缆</t>
  </si>
  <si>
    <t>特变品牌4家企业合计0.7395亿元，占6.8%。</t>
  </si>
  <si>
    <t>特变-2026第2批电力电缆</t>
  </si>
  <si>
    <t>公开标题口径：国网2026-2电力电缆约44亿元，特变8.9%，折算约3.9亿元；待完整明细校正。</t>
  </si>
  <si>
    <t>2026-2总口径</t>
  </si>
  <si>
    <t>国网2026-2变电18类物资684包、232.7634亿元、267家企业。</t>
  </si>
  <si>
    <r>
      <t>电网设备公司国网中标金额（亿元）</t>
    </r>
    <r>
      <rPr>
        <sz val="18"/>
        <rFont val="Carlito"/>
        <family val="2"/>
      </rPr>
      <t>TTM</t>
    </r>
    <phoneticPr fontId="5" type="noConversion"/>
  </si>
  <si>
    <t>https://finance.sina.com.cn/wm/2026-04-30/doc-inhwkccp0738749.shtml</t>
    <phoneticPr fontId="5" type="noConversion"/>
  </si>
  <si>
    <t>https://finance.sina.com.cn/wm/2026-04-30/doc-inhwinfx3813486.shtml</t>
    <phoneticPr fontId="5" type="noConversion"/>
  </si>
  <si>
    <t>https://finance.sina.com.cn/wm/2026-05-03/doc-inhwrxaz0564163.shtml</t>
    <phoneticPr fontId="5" type="noConversion"/>
  </si>
  <si>
    <t>https://finance.sina.com.cn/wm/2026-05-06/doc-inhwyiyf5747935.shtml</t>
    <phoneticPr fontId="5" type="noConversion"/>
  </si>
  <si>
    <t>https://cj.sina.com.cn/articles/view/5953190046/162d6789e067032nii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</si>
</sst>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%"/>
    <numFmt numFmtId="177" formatCode="_ * #,##0_ ;_ * \-#,##0_ ;_ * &quot;-&quot;??_ ;_ @_ "/>
  </numFmts>
  <fonts count="9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  <font>
      <sz val="9"/>
      <name val="宋体"/>
      <family val="3"/>
      <charset val="134"/>
    </font>
    <font>
      <sz val="18"/>
      <name val="Carlito"/>
    </font>
    <font>
      <sz val="18"/>
      <name val="Carlito"/>
      <family val="2"/>
    </font>
    <font>
      <u/>
      <sz val="11"/>
      <color theme="10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0F766E"/>
      </patternFill>
    </fill>
    <fill>
      <patternFill patternType="solid">
        <fgColor rgb="FFF0F9FF"/>
      </patternFill>
    </fill>
    <fill>
      <patternFill patternType="solid">
        <fgColor rgb="FF9DC3E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1" applyFont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 wrapText="1"/>
    </xf>
    <xf numFmtId="2" fontId="0" fillId="0" borderId="0" xfId="1" applyNumberFormat="1" applyFont="1" applyAlignment="1">
      <alignment vertical="center" wrapText="1"/>
    </xf>
    <xf numFmtId="176" fontId="0" fillId="0" borderId="0" xfId="1" applyNumberFormat="1" applyFont="1" applyAlignment="1">
      <alignment vertical="center" wrapText="1"/>
    </xf>
    <xf numFmtId="0" fontId="0" fillId="4" borderId="0" xfId="1" applyFont="1" applyFill="1" applyAlignment="1">
      <alignment vertical="center" wrapText="1"/>
    </xf>
    <xf numFmtId="0" fontId="3" fillId="5" borderId="0" xfId="1" applyFont="1" applyFill="1" applyAlignment="1">
      <alignment vertical="center" wrapText="1"/>
    </xf>
    <xf numFmtId="177" fontId="0" fillId="0" borderId="0" xfId="2" applyNumberFormat="1" applyFont="1" applyAlignment="1">
      <alignment vertical="center" wrapText="1"/>
    </xf>
    <xf numFmtId="0" fontId="8" fillId="0" borderId="0" xfId="3" applyAlignment="1">
      <alignment vertical="center" wrapText="1"/>
    </xf>
    <xf numFmtId="0" fontId="2" fillId="3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Normal" xfId="1" xr:uid="{00000000-0005-0000-0000-000000000000}"/>
    <cellStyle name="常规" xfId="0" builtinId="0"/>
    <cellStyle name="超链接" xfId="3" builtinId="8"/>
    <cellStyle name="千位分隔" xfId="2" builtinId="3"/>
  </cellStyles>
  <dxfs count="12">
    <dxf>
      <font>
        <color rgb="FF166534"/>
      </font>
      <fill>
        <patternFill>
          <bgColor rgb="FFDCFCE7"/>
        </patternFill>
      </fill>
    </dxf>
    <dxf>
      <font>
        <color rgb="FF991B1B"/>
      </font>
      <fill>
        <patternFill>
          <bgColor rgb="FFFECACA"/>
        </patternFill>
      </fill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  <dxf>
      <numFmt numFmtId="177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2026Q2 TTM</c:v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Dashboard!$D$5:$D$14</c:f>
              <c:strCache>
                <c:ptCount val="10"/>
                <c:pt idx="0">
                  <c:v>中国西电</c:v>
                </c:pt>
                <c:pt idx="1">
                  <c:v>平高电气</c:v>
                </c:pt>
                <c:pt idx="2">
                  <c:v>思源电气</c:v>
                </c:pt>
                <c:pt idx="3">
                  <c:v>特变电工</c:v>
                </c:pt>
                <c:pt idx="4">
                  <c:v>保变电气</c:v>
                </c:pt>
                <c:pt idx="5">
                  <c:v>许继电气</c:v>
                </c:pt>
                <c:pt idx="6">
                  <c:v>长高电新</c:v>
                </c:pt>
                <c:pt idx="7">
                  <c:v>汉缆股份</c:v>
                </c:pt>
                <c:pt idx="8">
                  <c:v>四方股份</c:v>
                </c:pt>
                <c:pt idx="9">
                  <c:v>金冠电气</c:v>
                </c:pt>
              </c:strCache>
            </c:strRef>
          </c:cat>
          <c:val>
            <c:numRef>
              <c:f>Dashboard!$E$5:$E$14</c:f>
              <c:numCache>
                <c:formatCode>0.00</c:formatCode>
                <c:ptCount val="10"/>
                <c:pt idx="0">
                  <c:v>76.22</c:v>
                </c:pt>
                <c:pt idx="1">
                  <c:v>65.569999999999993</c:v>
                </c:pt>
                <c:pt idx="2">
                  <c:v>64.84</c:v>
                </c:pt>
                <c:pt idx="3">
                  <c:v>60.32</c:v>
                </c:pt>
                <c:pt idx="4">
                  <c:v>19.78</c:v>
                </c:pt>
                <c:pt idx="5">
                  <c:v>14.89</c:v>
                </c:pt>
                <c:pt idx="6">
                  <c:v>14.4</c:v>
                </c:pt>
                <c:pt idx="7">
                  <c:v>12.41</c:v>
                </c:pt>
                <c:pt idx="8">
                  <c:v>9.02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6-4477-8483-6BB0A44A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国家电网历年中标金额（亿元）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表1_批次景气!$B$1</c:f>
              <c:strCache>
                <c:ptCount val="1"/>
                <c:pt idx="0">
                  <c:v>第1批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表1_批次景气!$B$2:$B$5</c15:sqref>
                  </c15:fullRef>
                </c:ext>
              </c:extLst>
              <c:f>(表1_批次景气!$B$2:$B$3,表1_批次景气!$B$5)</c:f>
              <c:numCache>
                <c:formatCode>_ * #,##0_ ;_ * \-#,##0_ ;_ * "-"??_ ;_ @_ </c:formatCode>
                <c:ptCount val="3"/>
                <c:pt idx="0">
                  <c:v>123.41</c:v>
                </c:pt>
                <c:pt idx="1">
                  <c:v>152.38999999999999</c:v>
                </c:pt>
                <c:pt idx="2">
                  <c:v>109.04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B-4A25-A0F3-D1339FBECF6A}"/>
            </c:ext>
          </c:extLst>
        </c:ser>
        <c:ser>
          <c:idx val="1"/>
          <c:order val="1"/>
          <c:tx>
            <c:strRef>
              <c:f>表1_批次景气!$C$1</c:f>
              <c:strCache>
                <c:ptCount val="1"/>
                <c:pt idx="0">
                  <c:v>第2批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表1_批次景气!$C$2:$C$5</c15:sqref>
                  </c15:fullRef>
                </c:ext>
              </c:extLst>
              <c:f>(表1_批次景气!$C$2:$C$3,表1_批次景气!$C$5)</c:f>
              <c:numCache>
                <c:formatCode>_ * #,##0_ ;_ * \-#,##0_ ;_ * "-"??_ ;_ @_ </c:formatCode>
                <c:ptCount val="3"/>
                <c:pt idx="0">
                  <c:v>156.49</c:v>
                </c:pt>
                <c:pt idx="1">
                  <c:v>176.36</c:v>
                </c:pt>
                <c:pt idx="2">
                  <c:v>232.76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B-4A25-A0F3-D1339FBECF6A}"/>
            </c:ext>
          </c:extLst>
        </c:ser>
        <c:ser>
          <c:idx val="2"/>
          <c:order val="2"/>
          <c:tx>
            <c:strRef>
              <c:f>表1_批次景气!$D$1</c:f>
              <c:strCache>
                <c:ptCount val="1"/>
                <c:pt idx="0">
                  <c:v>第3批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表1_批次景气!$D$2:$D$5</c15:sqref>
                  </c15:fullRef>
                </c:ext>
              </c:extLst>
              <c:f>(表1_批次景气!$D$2:$D$3,表1_批次景气!$D$5)</c:f>
              <c:numCache>
                <c:formatCode>_ * #,##0_ ;_ * \-#,##0_ ;_ * "-"??_ ;_ @_ </c:formatCode>
                <c:ptCount val="3"/>
                <c:pt idx="0">
                  <c:v>153.46</c:v>
                </c:pt>
                <c:pt idx="1">
                  <c:v>211.89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EB-4A25-A0F3-D1339FBECF6A}"/>
            </c:ext>
          </c:extLst>
        </c:ser>
        <c:ser>
          <c:idx val="3"/>
          <c:order val="3"/>
          <c:tx>
            <c:strRef>
              <c:f>表1_批次景气!$E$1</c:f>
              <c:strCache>
                <c:ptCount val="1"/>
                <c:pt idx="0">
                  <c:v>第4批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表1_批次景气!$E$2:$E$5</c15:sqref>
                  </c15:fullRef>
                </c:ext>
              </c:extLst>
              <c:f>(表1_批次景气!$E$2:$E$3,表1_批次景气!$E$5)</c:f>
              <c:numCache>
                <c:formatCode>_ * #,##0_ ;_ * \-#,##0_ ;_ * "-"??_ ;_ @_ </c:formatCode>
                <c:ptCount val="3"/>
                <c:pt idx="0">
                  <c:v>121.37</c:v>
                </c:pt>
                <c:pt idx="1">
                  <c:v>141.24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B-4A25-A0F3-D1339FBECF6A}"/>
            </c:ext>
          </c:extLst>
        </c:ser>
        <c:ser>
          <c:idx val="4"/>
          <c:order val="4"/>
          <c:tx>
            <c:strRef>
              <c:f>表1_批次景气!$F$1</c:f>
              <c:strCache>
                <c:ptCount val="1"/>
                <c:pt idx="0">
                  <c:v>第5批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表1_批次景气!$F$2:$F$5</c15:sqref>
                  </c15:fullRef>
                </c:ext>
              </c:extLst>
              <c:f>(表1_批次景气!$F$2:$F$3,表1_批次景气!$F$5)</c:f>
              <c:numCache>
                <c:formatCode>_ * #,##0_ ;_ * \-#,##0_ ;_ * "-"??_ ;_ @_ </c:formatCode>
                <c:ptCount val="3"/>
                <c:pt idx="0">
                  <c:v>103.48</c:v>
                </c:pt>
                <c:pt idx="1">
                  <c:v>105.59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EB-4A25-A0F3-D1339FBECF6A}"/>
            </c:ext>
          </c:extLst>
        </c:ser>
        <c:ser>
          <c:idx val="5"/>
          <c:order val="5"/>
          <c:tx>
            <c:strRef>
              <c:f>表1_批次景气!$G$1</c:f>
              <c:strCache>
                <c:ptCount val="1"/>
                <c:pt idx="0">
                  <c:v>第6批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表1_批次景气!$G$2:$G$5</c15:sqref>
                  </c15:fullRef>
                </c:ext>
              </c:extLst>
              <c:f>(表1_批次景气!$G$2:$G$3,表1_批次景气!$G$5)</c:f>
              <c:numCache>
                <c:formatCode>_ * #,##0_ ;_ * \-#,##0_ ;_ * "-"??_ ;_ @_ </c:formatCode>
                <c:ptCount val="3"/>
                <c:pt idx="0">
                  <c:v>70.349999999999994</c:v>
                </c:pt>
                <c:pt idx="1">
                  <c:v>132.05000000000001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EB-4A25-A0F3-D1339FBE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1635248"/>
        <c:axId val="1911648208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表1_批次景气!$H$1</c15:sqref>
                        </c15:formulaRef>
                      </c:ext>
                    </c:extLst>
                    <c:strCache>
                      <c:ptCount val="1"/>
                      <c:pt idx="0">
                        <c:v>前2批累计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表1_批次景气!$A$2:$A$5</c15:sqref>
                        </c15:fullRef>
                        <c15:formulaRef>
                          <c15:sqref>(表1_批次景气!$A$2:$A$3,表1_批次景气!$A$5)</c15:sqref>
                        </c15:formulaRef>
                      </c:ext>
                    </c:extLst>
                    <c:strCache>
                      <c:ptCount val="3"/>
                      <c:pt idx="0">
                        <c:v>2024严格口径</c:v>
                      </c:pt>
                      <c:pt idx="1">
                        <c:v>2025严格口径</c:v>
                      </c:pt>
                      <c:pt idx="2">
                        <c:v>2026广义口径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表1_批次景气!$H$2:$H$5</c15:sqref>
                        </c15:fullRef>
                        <c15:formulaRef>
                          <c15:sqref>(表1_批次景气!$H$2:$H$3,表1_批次景气!$H$5)</c15:sqref>
                        </c15:formulaRef>
                      </c:ext>
                    </c:extLst>
                    <c:numCache>
                      <c:formatCode>_ * #,##0_ ;_ * \-#,##0_ ;_ * "-"??_ ;_ @_ </c:formatCode>
                      <c:ptCount val="3"/>
                      <c:pt idx="0">
                        <c:v>279.89999999999998</c:v>
                      </c:pt>
                      <c:pt idx="1">
                        <c:v>328.75</c:v>
                      </c:pt>
                      <c:pt idx="2">
                        <c:v>341.8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BEB-4A25-A0F3-D1339FBECF6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表1_批次景气!$I$1</c:f>
              <c:strCache>
                <c:ptCount val="1"/>
                <c:pt idx="0">
                  <c:v>全年/已披露累计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表1_批次景气!$A$2:$A$5</c15:sqref>
                  </c15:fullRef>
                </c:ext>
              </c:extLst>
              <c:f>(表1_批次景气!$A$2:$A$3,表1_批次景气!$A$5)</c:f>
              <c:strCache>
                <c:ptCount val="3"/>
                <c:pt idx="0">
                  <c:v>2024严格口径</c:v>
                </c:pt>
                <c:pt idx="1">
                  <c:v>2025严格口径</c:v>
                </c:pt>
                <c:pt idx="2">
                  <c:v>2026广义口径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表1_批次景气!$I$2:$I$5</c15:sqref>
                  </c15:fullRef>
                </c:ext>
              </c:extLst>
              <c:f>(表1_批次景气!$I$2:$I$3,表1_批次景气!$I$5)</c:f>
              <c:numCache>
                <c:formatCode>_ * #,##0_ ;_ * \-#,##0_ ;_ * "-"??_ ;_ @_ </c:formatCode>
                <c:ptCount val="3"/>
                <c:pt idx="0">
                  <c:v>728.56000000000006</c:v>
                </c:pt>
                <c:pt idx="1">
                  <c:v>919.52</c:v>
                </c:pt>
                <c:pt idx="2">
                  <c:v>341.8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EB-4A25-A0F3-D1339FBE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635248"/>
        <c:axId val="1911648208"/>
      </c:lineChart>
      <c:catAx>
        <c:axId val="191163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1648208"/>
        <c:crosses val="autoZero"/>
        <c:auto val="1"/>
        <c:lblAlgn val="ctr"/>
        <c:lblOffset val="100"/>
        <c:noMultiLvlLbl val="0"/>
      </c:catAx>
      <c:valAx>
        <c:axId val="1911648208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1163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614361</xdr:colOff>
      <xdr:row>5</xdr:row>
      <xdr:rowOff>123824</xdr:rowOff>
    </xdr:from>
    <xdr:to>
      <xdr:col>11</xdr:col>
      <xdr:colOff>390524</xdr:colOff>
      <xdr:row>28</xdr:row>
      <xdr:rowOff>119062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E9378E9-174C-C89F-27D4-54EC8F14E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tchTable" displayName="BatchTable" ref="A1:L5">
  <tableColumns count="12">
    <tableColumn id="1" xr3:uid="{00000000-0010-0000-0000-000001000000}" name="年份/口径"/>
    <tableColumn id="2" xr3:uid="{00000000-0010-0000-0000-000002000000}" name="第1批" dataDxfId="11" dataCellStyle="千位分隔"/>
    <tableColumn id="3" xr3:uid="{00000000-0010-0000-0000-000003000000}" name="第2批" dataDxfId="10" dataCellStyle="千位分隔"/>
    <tableColumn id="4" xr3:uid="{00000000-0010-0000-0000-000004000000}" name="第3批" dataDxfId="9" dataCellStyle="千位分隔"/>
    <tableColumn id="5" xr3:uid="{00000000-0010-0000-0000-000005000000}" name="第4批" dataDxfId="8" dataCellStyle="千位分隔"/>
    <tableColumn id="6" xr3:uid="{00000000-0010-0000-0000-000006000000}" name="第5批" dataDxfId="7" dataCellStyle="千位分隔"/>
    <tableColumn id="7" xr3:uid="{00000000-0010-0000-0000-000007000000}" name="第6批" dataDxfId="6" dataCellStyle="千位分隔"/>
    <tableColumn id="8" xr3:uid="{00000000-0010-0000-0000-000008000000}" name="前2批累计" dataDxfId="5" dataCellStyle="千位分隔"/>
    <tableColumn id="9" xr3:uid="{00000000-0010-0000-0000-000009000000}" name="全年/已披露累计" dataDxfId="4" dataCellStyle="千位分隔"/>
    <tableColumn id="10" xr3:uid="{00000000-0010-0000-0000-00000A000000}" name="前2批同比"/>
    <tableColumn id="11" xr3:uid="{00000000-0010-0000-0000-00000B000000}" name="全年同比"/>
    <tableColumn id="12" xr3:uid="{00000000-0010-0000-0000-00000C000000}" name="备注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TMTable" displayName="TTMTable" ref="A2:H13">
  <tableColumns count="8">
    <tableColumn id="1" xr3:uid="{00000000-0010-0000-0100-000001000000}" name="公司"/>
    <tableColumn id="2" xr3:uid="{00000000-0010-0000-0100-000002000000}" name="2025Q2 TTM" dataDxfId="3" dataCellStyle="千位分隔"/>
    <tableColumn id="3" xr3:uid="{00000000-0010-0000-0100-000003000000}" name="2026Q2 TTM" dataDxfId="2" dataCellStyle="千位分隔"/>
    <tableColumn id="4" xr3:uid="{00000000-0010-0000-0100-000004000000}" name="同比"/>
    <tableColumn id="5" xr3:uid="{00000000-0010-0000-0100-000005000000}" name="趋势"/>
    <tableColumn id="6" xr3:uid="{00000000-0010-0000-0100-000006000000}" name="原因分析"/>
    <tableColumn id="7" xr3:uid="{00000000-0010-0000-0100-000007000000}" name="主要品类"/>
    <tableColumn id="8" xr3:uid="{00000000-0010-0000-0100-000008000000}" name="口径说明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oductShareTable" displayName="ProductShareTable" ref="A1:E7">
  <tableColumns count="5">
    <tableColumn id="1" xr3:uid="{00000000-0010-0000-0200-000001000000}" name="品类"/>
    <tableColumn id="2" xr3:uid="{00000000-0010-0000-0200-000002000000}" name="2026第2批金额"/>
    <tableColumn id="3" xr3:uid="{00000000-0010-0000-0200-000003000000}" name="核心公司/份额"/>
    <tableColumn id="4" xr3:uid="{00000000-0010-0000-0200-000004000000}" name="格局判断"/>
    <tableColumn id="5" xr3:uid="{00000000-0010-0000-0200-000005000000}" name="更新字段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verageTable" displayName="CoverageTable" ref="A1:I17">
  <tableColumns count="9">
    <tableColumn id="1" xr3:uid="{00000000-0010-0000-0300-000001000000}" name="公司"/>
    <tableColumn id="2" xr3:uid="{00000000-0010-0000-0300-000002000000}" name="2025营收"/>
    <tableColumn id="3" xr3:uid="{00000000-0010-0000-0300-000003000000}" name="2026前2批中标金额"/>
    <tableColumn id="4" xr3:uid="{00000000-0010-0000-0300-000004000000}" name="2026前2批/营收"/>
    <tableColumn id="5" xr3:uid="{00000000-0010-0000-0300-000005000000}" name="2026Q2 TTM中标金额"/>
    <tableColumn id="6" xr3:uid="{00000000-0010-0000-0300-000006000000}" name="TTM/营收"/>
    <tableColumn id="7" xr3:uid="{00000000-0010-0000-0300-000007000000}" name="弹性判断"/>
    <tableColumn id="8" xr3:uid="{00000000-0010-0000-0300-000008000000}" name="原因分析"/>
    <tableColumn id="9" xr3:uid="{00000000-0010-0000-0300-000009000000}" name="备注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ourceTable" displayName="SourceTable" ref="A1:C7">
  <tableColumns count="3">
    <tableColumn id="1" xr3:uid="{00000000-0010-0000-0400-000001000000}" name="项目"/>
    <tableColumn id="2" xr3:uid="{00000000-0010-0000-0400-000002000000}" name="口径/说明"/>
    <tableColumn id="3" xr3:uid="{00000000-0010-0000-0400-000003000000}" name="来源URL/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sina.com.cn/wm/2026-05-03/doc-inhwrxaz0564163.shtml" TargetMode="External"/><Relationship Id="rId2" Type="http://schemas.openxmlformats.org/officeDocument/2006/relationships/hyperlink" Target="https://finance.sina.com.cn/wm/2026-04-30/doc-inhwinfx3813486.shtml" TargetMode="External"/><Relationship Id="rId1" Type="http://schemas.openxmlformats.org/officeDocument/2006/relationships/hyperlink" Target="https://finance.sina.com.cn/wm/2026-04-30/doc-inhwkccp0738749.shtml" TargetMode="External"/><Relationship Id="rId6" Type="http://schemas.openxmlformats.org/officeDocument/2006/relationships/table" Target="../tables/table5.xml"/><Relationship Id="rId5" Type="http://schemas.openxmlformats.org/officeDocument/2006/relationships/hyperlink" Target="https://cj.sina.com.cn/articles/view/5953190046/162d6789e067032nii" TargetMode="External"/><Relationship Id="rId4" Type="http://schemas.openxmlformats.org/officeDocument/2006/relationships/hyperlink" Target="https://finance.sina.com.cn/wm/2026-05-06/doc-inhwyiyf5747935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workbookViewId="0">
      <selection sqref="A1:H34"/>
    </sheetView>
  </sheetViews>
  <sheetFormatPr defaultRowHeight="13.5"/>
  <cols>
    <col min="1" max="1" width="18" customWidth="1"/>
    <col min="2" max="2" width="50" customWidth="1"/>
    <col min="4" max="4" width="16" customWidth="1"/>
    <col min="5" max="5" width="14" customWidth="1"/>
    <col min="6" max="6" width="12" customWidth="1"/>
    <col min="7" max="7" width="28" customWidth="1"/>
    <col min="8" max="8" width="16" customWidth="1"/>
  </cols>
  <sheetData>
    <row r="1" spans="1:26" ht="20.65">
      <c r="A1" s="10" t="s">
        <v>0</v>
      </c>
      <c r="B1" s="10"/>
      <c r="C1" s="10"/>
      <c r="D1" s="10"/>
      <c r="E1" s="10"/>
      <c r="F1" s="10"/>
      <c r="G1" s="10"/>
      <c r="H1" s="1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9">
      <c r="A3" s="6" t="s">
        <v>1</v>
      </c>
      <c r="B3" s="6" t="s">
        <v>2</v>
      </c>
      <c r="C3" s="1"/>
      <c r="D3" s="11" t="s">
        <v>3</v>
      </c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9">
      <c r="A4" s="6" t="s">
        <v>4</v>
      </c>
      <c r="B4" s="6" t="s">
        <v>5</v>
      </c>
      <c r="C4" s="1"/>
      <c r="D4" s="7" t="s">
        <v>6</v>
      </c>
      <c r="E4" s="7" t="s">
        <v>7</v>
      </c>
      <c r="F4" s="7" t="s">
        <v>8</v>
      </c>
      <c r="G4" s="7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6" t="s">
        <v>10</v>
      </c>
      <c r="B5" s="6">
        <v>341.8</v>
      </c>
      <c r="C5" s="1"/>
      <c r="D5" s="1" t="s">
        <v>11</v>
      </c>
      <c r="E5" s="4">
        <v>76.22</v>
      </c>
      <c r="F5" s="5">
        <v>0.247</v>
      </c>
      <c r="G5" s="1" t="s">
        <v>12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6" t="s">
        <v>13</v>
      </c>
      <c r="B6" s="6">
        <v>311.04000000000002</v>
      </c>
      <c r="C6" s="1"/>
      <c r="D6" s="1" t="s">
        <v>14</v>
      </c>
      <c r="E6" s="4">
        <v>65.569999999999993</v>
      </c>
      <c r="F6" s="5">
        <v>2.3E-2</v>
      </c>
      <c r="G6" s="1" t="s">
        <v>15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6" t="s">
        <v>16</v>
      </c>
      <c r="B7" s="6" t="s">
        <v>17</v>
      </c>
      <c r="C7" s="1"/>
      <c r="D7" s="1" t="s">
        <v>18</v>
      </c>
      <c r="E7" s="4">
        <v>64.84</v>
      </c>
      <c r="F7" s="5">
        <v>0.32400000000000001</v>
      </c>
      <c r="G7" s="1" t="s">
        <v>12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6" t="s">
        <v>19</v>
      </c>
      <c r="B8" s="6" t="s">
        <v>20</v>
      </c>
      <c r="C8" s="1"/>
      <c r="D8" s="1" t="s">
        <v>21</v>
      </c>
      <c r="E8" s="4">
        <v>60.32</v>
      </c>
      <c r="F8" s="5">
        <v>6.0291791175953513E-2</v>
      </c>
      <c r="G8" s="1" t="s">
        <v>22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 t="s">
        <v>23</v>
      </c>
      <c r="E9" s="4">
        <v>19.78</v>
      </c>
      <c r="F9" s="5">
        <v>1.2170000000000001</v>
      </c>
      <c r="G9" s="1" t="s">
        <v>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9">
      <c r="A10" s="2" t="s">
        <v>25</v>
      </c>
      <c r="B10" s="2" t="s">
        <v>26</v>
      </c>
      <c r="C10" s="1"/>
      <c r="D10" s="1" t="s">
        <v>27</v>
      </c>
      <c r="E10" s="4">
        <v>14.89</v>
      </c>
      <c r="F10" s="5">
        <v>-0.13300000000000001</v>
      </c>
      <c r="G10" s="1" t="s">
        <v>28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29</v>
      </c>
      <c r="B11" s="1" t="s">
        <v>30</v>
      </c>
      <c r="C11" s="1"/>
      <c r="D11" s="1" t="s">
        <v>31</v>
      </c>
      <c r="E11" s="4">
        <v>14.4</v>
      </c>
      <c r="F11" s="5">
        <v>0.13700000000000001</v>
      </c>
      <c r="G11" s="1" t="s">
        <v>32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">
        <v>33</v>
      </c>
      <c r="B12" s="1" t="s">
        <v>34</v>
      </c>
      <c r="C12" s="1"/>
      <c r="D12" s="1" t="s">
        <v>35</v>
      </c>
      <c r="E12" s="4">
        <v>12.41</v>
      </c>
      <c r="F12" s="5">
        <v>0.80900000000000005</v>
      </c>
      <c r="G12" s="1" t="s">
        <v>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36</v>
      </c>
      <c r="B13" s="1" t="s">
        <v>37</v>
      </c>
      <c r="C13" s="1"/>
      <c r="D13" s="1" t="s">
        <v>38</v>
      </c>
      <c r="E13" s="4">
        <v>9.02</v>
      </c>
      <c r="F13" s="5">
        <v>0.39400000000000002</v>
      </c>
      <c r="G13" s="1" t="s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 t="s">
        <v>39</v>
      </c>
      <c r="B14" s="1" t="s">
        <v>40</v>
      </c>
      <c r="C14" s="1"/>
      <c r="D14" s="1" t="s">
        <v>41</v>
      </c>
      <c r="E14" s="4">
        <v>2</v>
      </c>
      <c r="F14" s="5">
        <v>0.63900000000000001</v>
      </c>
      <c r="G14" s="1" t="s">
        <v>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4">
      <c r="A16" s="1" t="s">
        <v>42</v>
      </c>
      <c r="B16" s="1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>
      <c r="A17" s="1" t="s">
        <v>44</v>
      </c>
      <c r="B17" s="1" t="s">
        <v>45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 count="2">
    <mergeCell ref="A1:H1"/>
    <mergeCell ref="D3:G3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workbookViewId="0">
      <selection activeCell="I14" sqref="I14"/>
    </sheetView>
  </sheetViews>
  <sheetFormatPr defaultRowHeight="13.5"/>
  <cols>
    <col min="1" max="1" width="18" customWidth="1"/>
    <col min="2" max="7" width="10" customWidth="1"/>
    <col min="8" max="8" width="13" customWidth="1"/>
    <col min="9" max="9" width="15" customWidth="1"/>
    <col min="10" max="11" width="12" customWidth="1"/>
    <col min="12" max="12" width="48" customWidth="1"/>
  </cols>
  <sheetData>
    <row r="1" spans="1:26" ht="13.9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3" t="s">
        <v>54</v>
      </c>
      <c r="J1" s="3" t="s">
        <v>55</v>
      </c>
      <c r="K1" s="3" t="s">
        <v>56</v>
      </c>
      <c r="L1" s="3" t="s">
        <v>57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" t="s">
        <v>58</v>
      </c>
      <c r="B2" s="8">
        <v>123.41</v>
      </c>
      <c r="C2" s="8">
        <v>156.49</v>
      </c>
      <c r="D2" s="8">
        <v>153.46</v>
      </c>
      <c r="E2" s="8">
        <v>121.37</v>
      </c>
      <c r="F2" s="8">
        <v>103.48</v>
      </c>
      <c r="G2" s="8">
        <v>70.349999999999994</v>
      </c>
      <c r="H2" s="8">
        <f>SUM(B2:C2)</f>
        <v>279.89999999999998</v>
      </c>
      <c r="I2" s="8">
        <f>SUM(B2:G2)</f>
        <v>728.56000000000006</v>
      </c>
      <c r="J2" s="5"/>
      <c r="K2" s="5"/>
      <c r="L2" s="1" t="s">
        <v>59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">
        <v>60</v>
      </c>
      <c r="B3" s="8">
        <v>152.38999999999999</v>
      </c>
      <c r="C3" s="8">
        <v>176.36</v>
      </c>
      <c r="D3" s="8">
        <v>211.89</v>
      </c>
      <c r="E3" s="8">
        <v>141.24</v>
      </c>
      <c r="F3" s="8">
        <v>105.59</v>
      </c>
      <c r="G3" s="8">
        <v>132.05000000000001</v>
      </c>
      <c r="H3" s="8">
        <f>SUM(B3:C3)</f>
        <v>328.75</v>
      </c>
      <c r="I3" s="8">
        <f>SUM(B3:G3)</f>
        <v>919.52</v>
      </c>
      <c r="J3" s="5">
        <f>H3/H2-1</f>
        <v>0.17452661664880331</v>
      </c>
      <c r="K3" s="5">
        <f>I3/I2-1</f>
        <v>0.26210607225211358</v>
      </c>
      <c r="L3" s="1" t="s">
        <v>59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">
        <v>61</v>
      </c>
      <c r="B4" s="8">
        <v>97.04</v>
      </c>
      <c r="C4" s="8">
        <v>214</v>
      </c>
      <c r="D4" s="8"/>
      <c r="E4" s="8"/>
      <c r="F4" s="8"/>
      <c r="G4" s="8"/>
      <c r="H4" s="8">
        <f>SUM(B4:C4)</f>
        <v>311.04000000000002</v>
      </c>
      <c r="I4" s="8">
        <f>SUM(B4:G4)</f>
        <v>311.04000000000002</v>
      </c>
      <c r="J4" s="5">
        <f>H4/H3-1</f>
        <v>-5.3870722433460028E-2</v>
      </c>
      <c r="K4" s="5"/>
      <c r="L4" s="1" t="s">
        <v>62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63</v>
      </c>
      <c r="B5" s="8">
        <v>109.04</v>
      </c>
      <c r="C5" s="8">
        <v>232.76</v>
      </c>
      <c r="D5" s="8"/>
      <c r="E5" s="8"/>
      <c r="F5" s="8"/>
      <c r="G5" s="8"/>
      <c r="H5" s="8">
        <f>SUM(B5:C5)</f>
        <v>341.8</v>
      </c>
      <c r="I5" s="8">
        <f>SUM(B5:G5)</f>
        <v>341.8</v>
      </c>
      <c r="J5" s="5">
        <f>H5/H3-1</f>
        <v>3.9695817490494223E-2</v>
      </c>
      <c r="K5" s="5"/>
      <c r="L5" s="1" t="s">
        <v>64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honeticPr fontId="5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"/>
  <sheetViews>
    <sheetView tabSelected="1" workbookViewId="0">
      <selection activeCell="H7" sqref="H7"/>
    </sheetView>
  </sheetViews>
  <sheetFormatPr defaultRowHeight="13.5"/>
  <cols>
    <col min="1" max="1" width="9.6875" customWidth="1"/>
    <col min="2" max="3" width="8.1875" customWidth="1"/>
    <col min="4" max="4" width="12" customWidth="1"/>
    <col min="5" max="5" width="18" customWidth="1"/>
    <col min="6" max="6" width="58" customWidth="1"/>
    <col min="7" max="7" width="28.8125" customWidth="1"/>
    <col min="8" max="8" width="38" customWidth="1"/>
  </cols>
  <sheetData>
    <row r="1" spans="1:26" ht="22.15">
      <c r="A1" s="12" t="s">
        <v>212</v>
      </c>
      <c r="B1" s="13"/>
      <c r="C1" s="13"/>
      <c r="D1" s="13"/>
      <c r="E1" s="13"/>
      <c r="F1" s="13"/>
      <c r="G1" s="13"/>
    </row>
    <row r="2" spans="1:26" ht="27.75">
      <c r="A2" s="3" t="s">
        <v>6</v>
      </c>
      <c r="B2" s="3" t="s">
        <v>65</v>
      </c>
      <c r="C2" s="3" t="s">
        <v>7</v>
      </c>
      <c r="D2" s="3" t="s">
        <v>8</v>
      </c>
      <c r="E2" s="3" t="s">
        <v>9</v>
      </c>
      <c r="F2" s="3" t="s">
        <v>66</v>
      </c>
      <c r="G2" s="3" t="s">
        <v>67</v>
      </c>
      <c r="H2" s="3" t="s">
        <v>68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">
      <c r="A3" s="1" t="s">
        <v>11</v>
      </c>
      <c r="B3" s="8">
        <v>61.11</v>
      </c>
      <c r="C3" s="8">
        <v>76.22</v>
      </c>
      <c r="D3" s="5">
        <f>IFERROR(C3/B3-1,"")</f>
        <v>0.24725904107347407</v>
      </c>
      <c r="E3" s="1" t="s">
        <v>12</v>
      </c>
      <c r="F3" s="1" t="s">
        <v>69</v>
      </c>
      <c r="G3" s="1" t="s">
        <v>70</v>
      </c>
      <c r="H3" s="1" t="s">
        <v>71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>
      <c r="A4" s="1" t="s">
        <v>14</v>
      </c>
      <c r="B4" s="8">
        <v>64.12</v>
      </c>
      <c r="C4" s="8">
        <v>65.569999999999993</v>
      </c>
      <c r="D4" s="5">
        <f>IFERROR(C4/B4-1,"")</f>
        <v>2.2613849033062738E-2</v>
      </c>
      <c r="E4" s="1" t="s">
        <v>15</v>
      </c>
      <c r="F4" s="1" t="s">
        <v>72</v>
      </c>
      <c r="G4" s="1" t="s">
        <v>73</v>
      </c>
      <c r="H4" s="1" t="s">
        <v>74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4">
      <c r="A5" s="1" t="s">
        <v>21</v>
      </c>
      <c r="B5" s="8">
        <v>56.89</v>
      </c>
      <c r="C5" s="8">
        <v>60.32</v>
      </c>
      <c r="D5" s="5">
        <v>6.0291791175953513E-2</v>
      </c>
      <c r="E5" s="1" t="s">
        <v>22</v>
      </c>
      <c r="F5" s="1" t="s">
        <v>75</v>
      </c>
      <c r="G5" s="1" t="s">
        <v>76</v>
      </c>
      <c r="H5" s="1" t="s">
        <v>77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>
      <c r="A6" s="1" t="s">
        <v>18</v>
      </c>
      <c r="B6" s="8">
        <v>48.97</v>
      </c>
      <c r="C6" s="8">
        <v>64.84</v>
      </c>
      <c r="D6" s="5">
        <f t="shared" ref="D6:D13" si="0">IFERROR(C6/B6-1,"")</f>
        <v>0.32407596487645507</v>
      </c>
      <c r="E6" s="1" t="s">
        <v>12</v>
      </c>
      <c r="F6" s="1" t="s">
        <v>78</v>
      </c>
      <c r="G6" s="1" t="s">
        <v>79</v>
      </c>
      <c r="H6" s="1" t="s">
        <v>80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>
      <c r="A7" s="1" t="s">
        <v>23</v>
      </c>
      <c r="B7" s="8">
        <v>8.92</v>
      </c>
      <c r="C7" s="8">
        <v>19.78</v>
      </c>
      <c r="D7" s="5">
        <f t="shared" si="0"/>
        <v>1.2174887892376685</v>
      </c>
      <c r="E7" s="1" t="s">
        <v>24</v>
      </c>
      <c r="F7" s="1" t="s">
        <v>81</v>
      </c>
      <c r="G7" s="1" t="s">
        <v>82</v>
      </c>
      <c r="H7" s="1" t="s">
        <v>83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>
      <c r="A8" s="1" t="s">
        <v>35</v>
      </c>
      <c r="B8" s="8">
        <v>6.86</v>
      </c>
      <c r="C8" s="8">
        <v>12.41</v>
      </c>
      <c r="D8" s="5">
        <f t="shared" si="0"/>
        <v>0.80903790087463556</v>
      </c>
      <c r="E8" s="1" t="s">
        <v>24</v>
      </c>
      <c r="F8" s="1" t="s">
        <v>84</v>
      </c>
      <c r="G8" s="1" t="s">
        <v>85</v>
      </c>
      <c r="H8" s="1" t="s">
        <v>86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41</v>
      </c>
      <c r="B9" s="8">
        <v>1.22</v>
      </c>
      <c r="C9" s="8">
        <v>2</v>
      </c>
      <c r="D9" s="5">
        <f t="shared" si="0"/>
        <v>0.63934426229508201</v>
      </c>
      <c r="E9" s="1" t="s">
        <v>12</v>
      </c>
      <c r="F9" s="1" t="s">
        <v>87</v>
      </c>
      <c r="G9" s="1" t="s">
        <v>88</v>
      </c>
      <c r="H9" s="1" t="s">
        <v>89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>
      <c r="A10" s="1" t="s">
        <v>38</v>
      </c>
      <c r="B10" s="8">
        <v>6.47</v>
      </c>
      <c r="C10" s="8">
        <v>9.02</v>
      </c>
      <c r="D10" s="5">
        <f t="shared" si="0"/>
        <v>0.39412673879443583</v>
      </c>
      <c r="E10" s="1" t="s">
        <v>12</v>
      </c>
      <c r="F10" s="1" t="s">
        <v>90</v>
      </c>
      <c r="G10" s="1" t="s">
        <v>91</v>
      </c>
      <c r="H10" s="1" t="s">
        <v>92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>
      <c r="A11" s="1" t="s">
        <v>31</v>
      </c>
      <c r="B11" s="8">
        <v>12.67</v>
      </c>
      <c r="C11" s="8">
        <v>14.4</v>
      </c>
      <c r="D11" s="5">
        <f t="shared" si="0"/>
        <v>0.13654301499605381</v>
      </c>
      <c r="E11" s="1" t="s">
        <v>32</v>
      </c>
      <c r="F11" s="1" t="s">
        <v>93</v>
      </c>
      <c r="G11" s="1" t="s">
        <v>94</v>
      </c>
      <c r="H11" s="1" t="s">
        <v>95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>
      <c r="A12" s="1" t="s">
        <v>27</v>
      </c>
      <c r="B12" s="8">
        <v>17.18</v>
      </c>
      <c r="C12" s="8">
        <v>14.89</v>
      </c>
      <c r="D12" s="5">
        <f t="shared" si="0"/>
        <v>-0.13329452852153667</v>
      </c>
      <c r="E12" s="1" t="s">
        <v>28</v>
      </c>
      <c r="F12" s="1" t="s">
        <v>96</v>
      </c>
      <c r="G12" s="1" t="s">
        <v>97</v>
      </c>
      <c r="H12" s="1" t="s">
        <v>98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>
      <c r="A13" s="1" t="s">
        <v>99</v>
      </c>
      <c r="B13" s="8">
        <v>1.88</v>
      </c>
      <c r="C13" s="8">
        <v>1.63</v>
      </c>
      <c r="D13" s="5">
        <f t="shared" si="0"/>
        <v>-0.13297872340425532</v>
      </c>
      <c r="E13" s="1" t="s">
        <v>100</v>
      </c>
      <c r="F13" s="1" t="s">
        <v>101</v>
      </c>
      <c r="G13" s="1" t="s">
        <v>102</v>
      </c>
      <c r="H13" s="1" t="s">
        <v>103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1">
    <mergeCell ref="A1:G1"/>
  </mergeCells>
  <phoneticPr fontId="5" type="noConversion"/>
  <conditionalFormatting sqref="D3:D13">
    <cfRule type="expression" dxfId="1" priority="1">
      <formula>D3&lt;0</formula>
    </cfRule>
    <cfRule type="expression" dxfId="0" priority="2">
      <formula>D3&gt;=0.2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"/>
  <sheetViews>
    <sheetView workbookViewId="0"/>
  </sheetViews>
  <sheetFormatPr defaultRowHeight="13.5"/>
  <cols>
    <col min="1" max="1" width="20" customWidth="1"/>
    <col min="2" max="2" width="15" customWidth="1"/>
    <col min="3" max="3" width="45" customWidth="1"/>
    <col min="4" max="4" width="52" customWidth="1"/>
    <col min="5" max="5" width="38" customWidth="1"/>
  </cols>
  <sheetData>
    <row r="1" spans="1:26" ht="13.9">
      <c r="A1" s="3" t="s">
        <v>104</v>
      </c>
      <c r="B1" s="3" t="s">
        <v>105</v>
      </c>
      <c r="C1" s="3" t="s">
        <v>106</v>
      </c>
      <c r="D1" s="3" t="s">
        <v>107</v>
      </c>
      <c r="E1" s="3" t="s">
        <v>108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">
      <c r="A2" s="1" t="s">
        <v>109</v>
      </c>
      <c r="B2" s="4">
        <v>46.13</v>
      </c>
      <c r="C2" s="1" t="s">
        <v>110</v>
      </c>
      <c r="D2" s="1" t="s">
        <v>111</v>
      </c>
      <c r="E2" s="1" t="s">
        <v>112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>
      <c r="A3" s="1" t="s">
        <v>113</v>
      </c>
      <c r="B3" s="4">
        <v>39.99</v>
      </c>
      <c r="C3" s="1" t="s">
        <v>114</v>
      </c>
      <c r="D3" s="1" t="s">
        <v>115</v>
      </c>
      <c r="E3" s="1" t="s">
        <v>116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>
      <c r="A4" s="1" t="s">
        <v>117</v>
      </c>
      <c r="B4" s="4">
        <v>18.41</v>
      </c>
      <c r="C4" s="1" t="s">
        <v>118</v>
      </c>
      <c r="D4" s="1" t="s">
        <v>119</v>
      </c>
      <c r="E4" s="1" t="s">
        <v>120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121</v>
      </c>
      <c r="B5" s="4">
        <v>10.8</v>
      </c>
      <c r="C5" s="1" t="s">
        <v>122</v>
      </c>
      <c r="D5" s="1" t="s">
        <v>123</v>
      </c>
      <c r="E5" s="1" t="s">
        <v>124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125</v>
      </c>
      <c r="B6" s="4">
        <v>2.74</v>
      </c>
      <c r="C6" s="1" t="s">
        <v>126</v>
      </c>
      <c r="D6" s="1" t="s">
        <v>127</v>
      </c>
      <c r="E6" s="1" t="s">
        <v>128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4">
      <c r="A7" s="1" t="s">
        <v>129</v>
      </c>
      <c r="B7" s="4" t="s">
        <v>130</v>
      </c>
      <c r="C7" s="1" t="s">
        <v>131</v>
      </c>
      <c r="D7" s="1" t="s">
        <v>132</v>
      </c>
      <c r="E7" s="1" t="s">
        <v>133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"/>
  <sheetViews>
    <sheetView workbookViewId="0"/>
  </sheetViews>
  <sheetFormatPr defaultRowHeight="13.5"/>
  <cols>
    <col min="1" max="1" width="16" customWidth="1"/>
    <col min="2" max="6" width="14" customWidth="1"/>
    <col min="7" max="7" width="30" customWidth="1"/>
    <col min="8" max="8" width="52" customWidth="1"/>
    <col min="9" max="9" width="26" customWidth="1"/>
  </cols>
  <sheetData>
    <row r="1" spans="1:26" ht="27.75">
      <c r="A1" s="3" t="s">
        <v>6</v>
      </c>
      <c r="B1" s="3" t="s">
        <v>134</v>
      </c>
      <c r="C1" s="3" t="s">
        <v>135</v>
      </c>
      <c r="D1" s="3" t="s">
        <v>136</v>
      </c>
      <c r="E1" s="3" t="s">
        <v>137</v>
      </c>
      <c r="F1" s="3" t="s">
        <v>138</v>
      </c>
      <c r="G1" s="3" t="s">
        <v>139</v>
      </c>
      <c r="H1" s="3" t="s">
        <v>66</v>
      </c>
      <c r="I1" s="3" t="s">
        <v>57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1" t="s">
        <v>31</v>
      </c>
      <c r="B2" s="4">
        <v>16.649999999999999</v>
      </c>
      <c r="C2" s="4">
        <v>3.46</v>
      </c>
      <c r="D2" s="5">
        <f t="shared" ref="D2:D9" si="0">IFERROR(C2/B2,"")</f>
        <v>0.20780780780780783</v>
      </c>
      <c r="E2" s="4">
        <f>IFERROR(INDEX(表2_TTM中标金额!$C:$C,MATCH(A2,表2_TTM中标金额!$A:$A,0)),"")</f>
        <v>14.4</v>
      </c>
      <c r="F2" s="5">
        <f t="shared" ref="F2:F9" si="1">IFERROR(E2/B2,"")</f>
        <v>0.86486486486486491</v>
      </c>
      <c r="G2" s="1" t="s">
        <v>140</v>
      </c>
      <c r="H2" s="1" t="s">
        <v>141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">
        <v>14</v>
      </c>
      <c r="B3" s="4">
        <v>125.17</v>
      </c>
      <c r="C3" s="4">
        <v>24.22</v>
      </c>
      <c r="D3" s="5">
        <f t="shared" si="0"/>
        <v>0.1934968442917632</v>
      </c>
      <c r="E3" s="4">
        <f>IFERROR(INDEX(表2_TTM中标金额!$C:$C,MATCH(A3,表2_TTM中标金额!$A:$A,0)),"")</f>
        <v>65.569999999999993</v>
      </c>
      <c r="F3" s="5">
        <f t="shared" si="1"/>
        <v>0.52384756730846038</v>
      </c>
      <c r="G3" s="1" t="s">
        <v>142</v>
      </c>
      <c r="H3" s="1" t="s">
        <v>143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">
        <v>11</v>
      </c>
      <c r="B4" s="4">
        <v>237.56</v>
      </c>
      <c r="C4" s="4">
        <v>28.22</v>
      </c>
      <c r="D4" s="5">
        <f t="shared" si="0"/>
        <v>0.11879104226300724</v>
      </c>
      <c r="E4" s="4">
        <f>IFERROR(INDEX(表2_TTM中标金额!$C:$C,MATCH(A4,表2_TTM中标金额!$A:$A,0)),"")</f>
        <v>76.22</v>
      </c>
      <c r="F4" s="5">
        <f t="shared" si="1"/>
        <v>0.32084526014480552</v>
      </c>
      <c r="G4" s="1" t="s">
        <v>144</v>
      </c>
      <c r="H4" s="1" t="s">
        <v>145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18</v>
      </c>
      <c r="B5" s="4">
        <v>215.39</v>
      </c>
      <c r="C5" s="4">
        <v>21.66</v>
      </c>
      <c r="D5" s="5">
        <f t="shared" si="0"/>
        <v>0.10056177166999397</v>
      </c>
      <c r="E5" s="4">
        <f>IFERROR(INDEX(表2_TTM中标金额!$C:$C,MATCH(A5,表2_TTM中标金额!$A:$A,0)),"")</f>
        <v>64.84</v>
      </c>
      <c r="F5" s="5">
        <f t="shared" si="1"/>
        <v>0.30103533125957571</v>
      </c>
      <c r="G5" s="1" t="s">
        <v>146</v>
      </c>
      <c r="H5" s="1" t="s">
        <v>147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23</v>
      </c>
      <c r="B6" s="4">
        <v>57.08</v>
      </c>
      <c r="C6" s="4">
        <v>4.45</v>
      </c>
      <c r="D6" s="5">
        <f t="shared" si="0"/>
        <v>7.7960756832515771E-2</v>
      </c>
      <c r="E6" s="4">
        <f>IFERROR(INDEX(表2_TTM中标金额!$C:$C,MATCH(A6,表2_TTM中标金额!$A:$A,0)),"")</f>
        <v>19.78</v>
      </c>
      <c r="F6" s="5">
        <f t="shared" si="1"/>
        <v>0.34653118430273305</v>
      </c>
      <c r="G6" s="1" t="s">
        <v>148</v>
      </c>
      <c r="H6" s="1" t="s">
        <v>149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>
      <c r="A7" s="1" t="s">
        <v>27</v>
      </c>
      <c r="B7" s="4">
        <v>149.91999999999999</v>
      </c>
      <c r="C7" s="4">
        <v>10.32</v>
      </c>
      <c r="D7" s="5">
        <f t="shared" si="0"/>
        <v>6.8836712913553907E-2</v>
      </c>
      <c r="E7" s="4">
        <f>IFERROR(INDEX(表2_TTM中标金额!$C:$C,MATCH(A7,表2_TTM中标金额!$A:$A,0)),"")</f>
        <v>14.89</v>
      </c>
      <c r="F7" s="5">
        <f t="shared" si="1"/>
        <v>9.9319637139807904E-2</v>
      </c>
      <c r="G7" s="1" t="s">
        <v>150</v>
      </c>
      <c r="H7" s="1" t="s">
        <v>151</v>
      </c>
      <c r="I7" s="1" t="s">
        <v>152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>
      <c r="A8" s="1" t="s">
        <v>35</v>
      </c>
      <c r="B8" s="4">
        <v>104.07</v>
      </c>
      <c r="C8" s="4">
        <v>2.7</v>
      </c>
      <c r="D8" s="5">
        <f t="shared" si="0"/>
        <v>2.5944076102623236E-2</v>
      </c>
      <c r="E8" s="4">
        <f>IFERROR(INDEX(表2_TTM中标金额!$C:$C,MATCH(A8,表2_TTM中标金额!$A:$A,0)),"")</f>
        <v>12.41</v>
      </c>
      <c r="F8" s="5">
        <f t="shared" si="1"/>
        <v>0.11924666090131643</v>
      </c>
      <c r="G8" s="1" t="s">
        <v>153</v>
      </c>
      <c r="H8" s="1" t="s">
        <v>154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38</v>
      </c>
      <c r="B9" s="4">
        <v>81.93</v>
      </c>
      <c r="C9" s="4">
        <v>3.3</v>
      </c>
      <c r="D9" s="5">
        <f t="shared" si="0"/>
        <v>4.0278286341999259E-2</v>
      </c>
      <c r="E9" s="4">
        <f>IFERROR(INDEX(表2_TTM中标金额!$C:$C,MATCH(A9,表2_TTM中标金额!$A:$A,0)),"")</f>
        <v>9.02</v>
      </c>
      <c r="F9" s="5">
        <f t="shared" si="1"/>
        <v>0.11009398266813132</v>
      </c>
      <c r="G9" s="1" t="s">
        <v>155</v>
      </c>
      <c r="H9" s="1" t="s">
        <v>156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0.5">
      <c r="A10" s="1" t="s">
        <v>21</v>
      </c>
      <c r="B10" s="4">
        <v>972.27</v>
      </c>
      <c r="C10" s="4">
        <v>23.18</v>
      </c>
      <c r="D10" s="5">
        <v>2.3841114093821676E-2</v>
      </c>
      <c r="E10" s="4">
        <v>60.32</v>
      </c>
      <c r="F10" s="5">
        <v>6.2040379729910416E-2</v>
      </c>
      <c r="G10" s="1" t="s">
        <v>157</v>
      </c>
      <c r="H10" s="1" t="s">
        <v>158</v>
      </c>
      <c r="I10" s="1" t="s">
        <v>159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41</v>
      </c>
      <c r="B11" s="4">
        <v>7.3</v>
      </c>
      <c r="C11" s="4">
        <v>0.42</v>
      </c>
      <c r="D11" s="5">
        <f t="shared" ref="D11:D17" si="2">IFERROR(C11/B11,"")</f>
        <v>5.7534246575342465E-2</v>
      </c>
      <c r="E11" s="4">
        <f>IFERROR(INDEX(表2_TTM中标金额!$C:$C,MATCH(A11,表2_TTM中标金额!$A:$A,0)),"")</f>
        <v>2</v>
      </c>
      <c r="F11" s="5">
        <f t="shared" ref="F11:F17" si="3">IFERROR(E11/B11,"")</f>
        <v>0.27397260273972601</v>
      </c>
      <c r="G11" s="1" t="s">
        <v>160</v>
      </c>
      <c r="H11" s="1" t="s">
        <v>161</v>
      </c>
      <c r="I11" s="1" t="s">
        <v>162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>
      <c r="A12" s="1" t="s">
        <v>99</v>
      </c>
      <c r="B12" s="4">
        <v>30.83</v>
      </c>
      <c r="C12" s="4">
        <v>1.06</v>
      </c>
      <c r="D12" s="5">
        <f t="shared" si="2"/>
        <v>3.4382095361660724E-2</v>
      </c>
      <c r="E12" s="4"/>
      <c r="F12" s="5">
        <f t="shared" si="3"/>
        <v>0</v>
      </c>
      <c r="G12" s="1" t="s">
        <v>163</v>
      </c>
      <c r="H12" s="1" t="s">
        <v>164</v>
      </c>
      <c r="I12" s="1" t="s">
        <v>162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>
      <c r="A13" s="1" t="s">
        <v>165</v>
      </c>
      <c r="B13" s="4">
        <v>106.28</v>
      </c>
      <c r="C13" s="4">
        <v>9.92</v>
      </c>
      <c r="D13" s="5">
        <f t="shared" si="2"/>
        <v>9.3338351524275498E-2</v>
      </c>
      <c r="E13" s="4">
        <v>31.72</v>
      </c>
      <c r="F13" s="5">
        <f t="shared" si="3"/>
        <v>0.29845690628528415</v>
      </c>
      <c r="G13" s="1" t="s">
        <v>166</v>
      </c>
      <c r="H13" s="1" t="s">
        <v>167</v>
      </c>
      <c r="I13" s="1" t="s">
        <v>168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>
      <c r="A14" s="1" t="s">
        <v>169</v>
      </c>
      <c r="B14" s="4">
        <v>662.29</v>
      </c>
      <c r="C14" s="4">
        <v>8.3699999999999992</v>
      </c>
      <c r="D14" s="5">
        <f t="shared" si="2"/>
        <v>1.263796826163765E-2</v>
      </c>
      <c r="E14" s="4">
        <v>23.41</v>
      </c>
      <c r="F14" s="5">
        <f t="shared" si="3"/>
        <v>3.5347053405607815E-2</v>
      </c>
      <c r="G14" s="1" t="s">
        <v>170</v>
      </c>
      <c r="H14" s="1" t="s">
        <v>171</v>
      </c>
      <c r="I14" s="1" t="s">
        <v>168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>
      <c r="A15" s="1" t="s">
        <v>172</v>
      </c>
      <c r="B15" s="4">
        <v>524.99</v>
      </c>
      <c r="C15" s="4">
        <v>4.57</v>
      </c>
      <c r="D15" s="5">
        <f t="shared" si="2"/>
        <v>8.7049277129088182E-3</v>
      </c>
      <c r="E15" s="4">
        <v>15.45</v>
      </c>
      <c r="F15" s="5">
        <f t="shared" si="3"/>
        <v>2.9429131983466351E-2</v>
      </c>
      <c r="G15" s="1" t="s">
        <v>173</v>
      </c>
      <c r="H15" s="1" t="s">
        <v>174</v>
      </c>
      <c r="I15" s="1" t="s">
        <v>168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">
        <v>175</v>
      </c>
      <c r="B16" s="4">
        <v>157.86000000000001</v>
      </c>
      <c r="C16" s="4">
        <v>2.67</v>
      </c>
      <c r="D16" s="5">
        <f t="shared" si="2"/>
        <v>1.6913721018624095E-2</v>
      </c>
      <c r="E16" s="4"/>
      <c r="F16" s="5">
        <f t="shared" si="3"/>
        <v>0</v>
      </c>
      <c r="G16" s="1" t="s">
        <v>176</v>
      </c>
      <c r="H16" s="1" t="s">
        <v>177</v>
      </c>
      <c r="I16" s="1" t="s">
        <v>178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">
        <v>179</v>
      </c>
      <c r="B17" s="4">
        <v>668.55</v>
      </c>
      <c r="C17" s="4">
        <v>2.41</v>
      </c>
      <c r="D17" s="5">
        <f t="shared" si="2"/>
        <v>3.6048163936878322E-3</v>
      </c>
      <c r="E17" s="4"/>
      <c r="F17" s="5">
        <f t="shared" si="3"/>
        <v>0</v>
      </c>
      <c r="G17" s="1" t="s">
        <v>180</v>
      </c>
      <c r="H17" s="1" t="s">
        <v>181</v>
      </c>
      <c r="I17" s="1" t="s">
        <v>178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honeticPr fontId="5" type="noConversion"/>
  <conditionalFormatting sqref="D2:D17">
    <cfRule type="dataBar" priority="2">
      <dataBar>
        <cfvo type="min"/>
        <cfvo type="max"/>
        <color rgb="FF10B981"/>
      </dataBar>
    </cfRule>
    <cfRule type="dataBar" priority="4">
      <dataBar>
        <cfvo type="min"/>
        <cfvo type="max"/>
        <color rgb="FF10B981"/>
      </dataBar>
      <extLst>
        <ext xmlns:x14="http://schemas.microsoft.com/office/spreadsheetml/2009/9/main" uri="{B025F937-C7B1-47D3-B67F-A62EFF666E3E}">
          <x14:id>{09EA824E-1910-09A1-D7A7-8CB4E5F99B4A}</x14:id>
        </ext>
      </extLst>
    </cfRule>
  </conditionalFormatting>
  <conditionalFormatting sqref="F2:F17">
    <cfRule type="dataBar" priority="1">
      <dataBar>
        <cfvo type="min"/>
        <cfvo type="max"/>
        <color rgb="FF3B82F6"/>
      </dataBar>
    </cfRule>
    <cfRule type="dataBar" priority="3">
      <dataBar>
        <cfvo type="min"/>
        <cfvo type="max"/>
        <color rgb="FF3B82F6"/>
      </dataBar>
      <extLst>
        <ext xmlns:x14="http://schemas.microsoft.com/office/spreadsheetml/2009/9/main" uri="{B025F937-C7B1-47D3-B67F-A62EFF666E3E}">
          <x14:id>{837EE7CF-CEB5-B8F0-D7EA-DF2ADB6DC2AF}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EA824E-1910-09A1-D7A7-8CB4E5F99B4A}">
            <x14:dataBar>
              <x14:cfvo type="min"/>
              <x14:cfvo type="max"/>
              <x14:negativeFillColor auto="1"/>
              <x14:axisColor auto="1"/>
            </x14:dataBar>
          </x14:cfRule>
          <xm:sqref>D2:D17</xm:sqref>
        </x14:conditionalFormatting>
        <x14:conditionalFormatting xmlns:xm="http://schemas.microsoft.com/office/excel/2006/main">
          <x14:cfRule type="dataBar" id="{837EE7CF-CEB5-B8F0-D7EA-DF2ADB6DC2AF}">
            <x14:dataBar>
              <x14:cfvo type="min"/>
              <x14:cfvo type="max"/>
              <x14:negativeFillColor auto="1"/>
              <x14:axisColor auto="1"/>
            </x14:dataBar>
          </x14:cfRule>
          <xm:sqref>F2:F17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"/>
  <sheetViews>
    <sheetView workbookViewId="0">
      <selection activeCell="C12" sqref="C12"/>
    </sheetView>
  </sheetViews>
  <sheetFormatPr defaultRowHeight="13.5"/>
  <cols>
    <col min="1" max="1" width="22" customWidth="1"/>
    <col min="2" max="2" width="60" customWidth="1"/>
    <col min="3" max="3" width="70" customWidth="1"/>
  </cols>
  <sheetData>
    <row r="1" spans="1:26" ht="13.9">
      <c r="A1" s="3" t="s">
        <v>182</v>
      </c>
      <c r="B1" s="3" t="s">
        <v>183</v>
      </c>
      <c r="C1" s="3" t="s">
        <v>184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7">
      <c r="A2" s="1" t="s">
        <v>4</v>
      </c>
      <c r="B2" s="1" t="s">
        <v>185</v>
      </c>
      <c r="C2" s="1" t="s">
        <v>186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>
      <c r="A3" s="1" t="s">
        <v>187</v>
      </c>
      <c r="B3" s="1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>
      <c r="A4" s="1" t="s">
        <v>189</v>
      </c>
      <c r="B4" s="1" t="s">
        <v>190</v>
      </c>
      <c r="C4" s="1" t="s">
        <v>191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192</v>
      </c>
      <c r="B5" s="1" t="s">
        <v>193</v>
      </c>
      <c r="C5" s="1" t="s">
        <v>194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195</v>
      </c>
      <c r="B6" s="1" t="s">
        <v>196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">
        <v>197</v>
      </c>
      <c r="B7" s="1" t="s">
        <v>198</v>
      </c>
      <c r="C7" s="1" t="s">
        <v>199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>
      <c r="A8" s="1" t="s">
        <v>200</v>
      </c>
      <c r="B8" s="1" t="s">
        <v>201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202</v>
      </c>
      <c r="B9" s="1" t="s">
        <v>203</v>
      </c>
      <c r="C9" s="9" t="s">
        <v>213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">
        <v>204</v>
      </c>
      <c r="B10" s="1" t="s">
        <v>205</v>
      </c>
      <c r="C10" s="9" t="s">
        <v>214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206</v>
      </c>
      <c r="B11" s="1" t="s">
        <v>207</v>
      </c>
      <c r="C11" s="9" t="s">
        <v>215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>
      <c r="A12" s="1" t="s">
        <v>208</v>
      </c>
      <c r="B12" s="1" t="s">
        <v>209</v>
      </c>
      <c r="C12" s="9" t="s">
        <v>216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210</v>
      </c>
      <c r="B13" s="1" t="s">
        <v>211</v>
      </c>
      <c r="C13" s="9" t="s">
        <v>217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honeticPr fontId="5" type="noConversion"/>
  <hyperlinks>
    <hyperlink ref="C9" r:id="rId1" xr:uid="{F9BE9DFF-327A-4827-A9CD-B9F460915AE5}"/>
    <hyperlink ref="C10" r:id="rId2" xr:uid="{30C72CFB-4B2C-4C33-A1A7-5F63312A5A70}"/>
    <hyperlink ref="C11" r:id="rId3" xr:uid="{A35540A7-107B-4588-A493-3B82403325A9}"/>
    <hyperlink ref="C12" r:id="rId4" xr:uid="{BCDC7860-80A7-4B5E-9768-BDBBFE15C269}"/>
    <hyperlink ref="C13" r:id="rId5" xr:uid="{AD819A13-076B-4B50-B96A-AD99AC357FA2}"/>
  </hyperlinks>
  <pageMargins left="0.7" right="0.7" top="0.75" bottom="0.75" header="0.3" footer="0.3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Dashboard</vt:lpstr>
      <vt:lpstr>表1_批次景气</vt:lpstr>
      <vt:lpstr>表2_TTM中标金额</vt:lpstr>
      <vt:lpstr>表3_分品类份额</vt:lpstr>
      <vt:lpstr>表4_订单收入覆盖率</vt:lpstr>
      <vt:lpstr>说明_来源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桁 张</cp:lastModifiedBy>
  <dcterms:modified xsi:type="dcterms:W3CDTF">2026-05-15T07:42:33Z</dcterms:modified>
</cp:coreProperties>
</file>